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115" windowHeight="7935" firstSheet="1" activeTab="1"/>
  </bookViews>
  <sheets>
    <sheet name="GOBIERNO" sheetId="1" r:id="rId1"/>
    <sheet name="AGRICULTURA" sheetId="2" r:id="rId2"/>
    <sheet name="MINAS" sheetId="3" r:id="rId3"/>
    <sheet name="INFRAESTRUCTURA" sheetId="4" r:id="rId4"/>
    <sheet name="POLITICA SOCIAL" sheetId="5" r:id="rId5"/>
    <sheet name="EDUCACION" sheetId="6" r:id="rId6"/>
    <sheet name="GENERAL" sheetId="7" r:id="rId7"/>
    <sheet name="CULTURA" sheetId="8" r:id="rId8"/>
    <sheet name="PAZ" sheetId="9" r:id="rId9"/>
  </sheets>
  <externalReferences>
    <externalReference r:id="rId10"/>
    <externalReference r:id="rId11"/>
    <externalReference r:id="rId12"/>
  </externalReferences>
  <calcPr calcId="145621"/>
</workbook>
</file>

<file path=xl/calcChain.xml><?xml version="1.0" encoding="utf-8"?>
<calcChain xmlns="http://schemas.openxmlformats.org/spreadsheetml/2006/main">
  <c r="P8" i="9" l="1"/>
  <c r="G3" i="9"/>
  <c r="H4" i="7"/>
  <c r="D4" i="7"/>
  <c r="B4" i="7"/>
  <c r="T31" i="4"/>
  <c r="T30" i="4"/>
  <c r="T29" i="4"/>
  <c r="T28" i="4"/>
  <c r="T27" i="4"/>
  <c r="T26" i="4"/>
  <c r="T25" i="4"/>
  <c r="T24" i="4"/>
  <c r="T23" i="4"/>
  <c r="T22" i="4"/>
  <c r="T21" i="4"/>
  <c r="T20" i="4"/>
  <c r="T19" i="4"/>
  <c r="T12" i="4"/>
  <c r="T11" i="4"/>
  <c r="T10" i="4"/>
  <c r="T9" i="4"/>
  <c r="L8" i="4"/>
  <c r="L7" i="4"/>
  <c r="T6" i="4"/>
  <c r="L6" i="4"/>
  <c r="T5" i="4"/>
  <c r="L5" i="4"/>
  <c r="T4" i="4"/>
  <c r="L4" i="4"/>
  <c r="L3" i="4"/>
  <c r="W46" i="2" l="1"/>
  <c r="S45" i="2"/>
  <c r="W44" i="2"/>
  <c r="S42" i="2"/>
  <c r="G42" i="2"/>
  <c r="F42" i="2"/>
  <c r="S41" i="2"/>
  <c r="G41" i="2"/>
  <c r="F41" i="2"/>
  <c r="G40" i="2"/>
  <c r="G39" i="2"/>
  <c r="W38" i="2"/>
  <c r="G38" i="2"/>
  <c r="F38" i="2"/>
  <c r="S37" i="2"/>
  <c r="G37" i="2"/>
  <c r="F37" i="2"/>
  <c r="W36" i="2"/>
  <c r="H36" i="2"/>
  <c r="G36" i="2"/>
  <c r="F36" i="2"/>
  <c r="W31" i="2"/>
  <c r="R13" i="2"/>
  <c r="S13" i="2" s="1"/>
  <c r="J13" i="2"/>
  <c r="W11" i="2"/>
  <c r="J9" i="2"/>
  <c r="R6" i="2"/>
  <c r="S6" i="2" s="1"/>
  <c r="J6" i="2"/>
  <c r="R5" i="2"/>
  <c r="S5" i="2" s="1"/>
  <c r="J5" i="2"/>
  <c r="R4" i="2"/>
  <c r="R52" i="2" s="1"/>
  <c r="J4" i="2"/>
  <c r="S3" i="2"/>
  <c r="J3" i="2"/>
  <c r="W52" i="2" l="1"/>
  <c r="S4" i="2"/>
  <c r="S52" i="2" s="1"/>
</calcChain>
</file>

<file path=xl/comments1.xml><?xml version="1.0" encoding="utf-8"?>
<comments xmlns="http://schemas.openxmlformats.org/spreadsheetml/2006/main">
  <authors>
    <author>OAPD_01</author>
  </authors>
  <commentList>
    <comment ref="K22" authorId="0">
      <text>
        <r>
          <rPr>
            <b/>
            <sz val="9"/>
            <color indexed="81"/>
            <rFont val="Tahoma"/>
            <family val="2"/>
          </rPr>
          <t>OAPD_01:</t>
        </r>
        <r>
          <rPr>
            <sz val="9"/>
            <color indexed="81"/>
            <rFont val="Tahoma"/>
            <family val="2"/>
          </rPr>
          <t xml:space="preserve">
Discapacidad 1.000
Madres comunitarias: 2.000
Adulto mayor 1.000
Afrocesarences 2.000
Indígenas 500
Víctimas y desplazados 4.000
Vulnerables 6.500
Ola invernal y alto riesgo 3.000</t>
        </r>
      </text>
    </comment>
  </commentList>
</comments>
</file>

<file path=xl/comments2.xml><?xml version="1.0" encoding="utf-8"?>
<comments xmlns="http://schemas.openxmlformats.org/spreadsheetml/2006/main">
  <authors>
    <author>Paz</author>
  </authors>
  <commentList>
    <comment ref="I7" authorId="0">
      <text>
        <r>
          <rPr>
            <b/>
            <sz val="9"/>
            <color indexed="81"/>
            <rFont val="Tahoma"/>
            <family val="2"/>
          </rPr>
          <t>Paz:</t>
        </r>
        <r>
          <rPr>
            <sz val="9"/>
            <color indexed="81"/>
            <rFont val="Tahoma"/>
            <family val="2"/>
          </rPr>
          <t xml:space="preserve">
revisar producto entregado por tecnicos ERM
</t>
        </r>
      </text>
    </comment>
  </commentList>
</comments>
</file>

<file path=xl/sharedStrings.xml><?xml version="1.0" encoding="utf-8"?>
<sst xmlns="http://schemas.openxmlformats.org/spreadsheetml/2006/main" count="1726" uniqueCount="1088">
  <si>
    <t>GOBERNACIÓN DEL CESAR</t>
  </si>
  <si>
    <t>OFICINA ASESORA DE PLANEACIÓN DPTAL</t>
  </si>
  <si>
    <t>VIGENCIA: 2012</t>
  </si>
  <si>
    <t>FUNCIONARIO (AS) RESPONSABLES DE LA INFORMACIÓN:  OFICINA ASESORA DE PLANEACIÓN DPTAL</t>
  </si>
  <si>
    <t>LENIGNA  VASQUEZ CABALLERO</t>
  </si>
  <si>
    <t>Subprograma</t>
  </si>
  <si>
    <t>Proyecto</t>
  </si>
  <si>
    <t>Responsable</t>
  </si>
  <si>
    <t>Recursos</t>
  </si>
  <si>
    <t>Rubro Presupuestal</t>
  </si>
  <si>
    <t>Fuente</t>
  </si>
  <si>
    <t>Monto</t>
  </si>
  <si>
    <t>Por definir en PDD " Prosperidad a Salvo"</t>
  </si>
  <si>
    <t>Implementar el Plan Estadístico del Departamento</t>
  </si>
  <si>
    <t>Implementación Plan Estadistico</t>
  </si>
  <si>
    <t>Se radico y se priorizo el proyecto de la Implementación del sistema de información estadisto territorial en el  Dpto. del Cesar.  Pero no se logrado adelantar por motivos de la ley de Garantia</t>
  </si>
  <si>
    <t>" ESTRATEGIA" Potencializar el uso estadistico como fuente de información, para la toma de decisiones y la Formulación  de Planes y Proyectos en el Territorio</t>
  </si>
  <si>
    <t>ACTIVIDADES: Recolección de información atraves de registros administrativoa a cerca de fenomenos demograficos, sociales, economicos y ambientales u otros etc.</t>
  </si>
  <si>
    <t>Diseño, producción y difución de estos registro administrativos</t>
  </si>
  <si>
    <t>Un Plan Estadistico Implementado</t>
  </si>
  <si>
    <t>Delci Rojano Mendoza</t>
  </si>
  <si>
    <t>Por definir</t>
  </si>
  <si>
    <t>Continuación  el Sistema de información, Programación y Gestión para la Gobernabilidad “SIGOB”</t>
  </si>
  <si>
    <t>meta de sostenimiento</t>
  </si>
  <si>
    <t>Por formular</t>
  </si>
  <si>
    <t>Fortalecer la capacidad institucional a traves del mejoramiento del sistema información de gestión en el dpto. "SIGOB"</t>
  </si>
  <si>
    <t>Un Sistema de Información, programación y Gestión para la Gobernabilidad "SIGOB"</t>
  </si>
  <si>
    <t>Cecilia Castro</t>
  </si>
  <si>
    <t>Fortalecimiento de la OAPD</t>
  </si>
  <si>
    <t>Priorizado</t>
  </si>
  <si>
    <t>Fortalecer la capacidad Institucional de la  Oficina Asesora de Planeación Departamental</t>
  </si>
  <si>
    <t>Jefe de la Oficina Asesora de Planeación</t>
  </si>
  <si>
    <t>25 municipios del Dpto fortalecidos en la planificación territorial y gestión financiera que involucre procesos de planificación, monitoreo, seguimiento y evaluación de politicas públicas.</t>
  </si>
  <si>
    <t xml:space="preserve">25  municipios vien fortaleciendo en la Planificación territorial y en la gestión financiera, atraves del monitoreo y las evaluaciones de politica pública </t>
  </si>
  <si>
    <t>Número De municipios fortalecidos en la planificacion territorial y gestión financiera</t>
  </si>
  <si>
    <t>Indicador de Eficacia</t>
  </si>
  <si>
    <t>Indicador de Eficiencia</t>
  </si>
  <si>
    <t xml:space="preserve">  INFORMES  DE :EVALUCIÓN DE DESEMPEÑO MUNICIPAL  (Presentados ante la Asamblea Departamental)</t>
  </si>
  <si>
    <t xml:space="preserve">LEY 715-2001 (SGP): Indicador  Requisitos Legales.
Ley  617 - 2000: Indicador de requisitos legales
</t>
  </si>
  <si>
    <t>Entorno: Orden Público
Relaciones con el Concejo.</t>
  </si>
  <si>
    <t xml:space="preserve"> GESTIÓN: 
1. Capacidad Administrativa
2. Desempeño Fiscal
3. Gestión Sectorial</t>
  </si>
  <si>
    <t>Equipo Tecnico de  municipalización</t>
  </si>
  <si>
    <t>Enero 24 de 2012</t>
  </si>
  <si>
    <t>Diciembre 31 de 2012</t>
  </si>
  <si>
    <t>Enero 24 de 2013</t>
  </si>
  <si>
    <t>Enero 24 de 2014</t>
  </si>
  <si>
    <t>Enero 24 de 2015</t>
  </si>
  <si>
    <t>Enero 24 de 2016</t>
  </si>
  <si>
    <t>Diciembre 31 de 2013</t>
  </si>
  <si>
    <t>Diciembre 31 de 2014</t>
  </si>
  <si>
    <t>Diciembre 31 de 2015</t>
  </si>
  <si>
    <t>Diciembre 31 de 2016</t>
  </si>
  <si>
    <t>PROYECTO DE CONTRATACIÓN</t>
  </si>
  <si>
    <t>Fortalecer el Sistema de Monitoreo, seguimiento y evaluación al Plan de Desarrollo Sostenible del departamento del Cesar 2012-2015</t>
  </si>
  <si>
    <t>meta de Mantenimiento</t>
  </si>
  <si>
    <t>meta de  Mantenimiento</t>
  </si>
  <si>
    <t>Se  presentan  dos (2) evaluaciones de seguimiento al Plan de Desarrollo, que se presentan a la Asamblea Dptal, socializando los resultados de la gestión   los cuales arrojaron unos resultados que se plasman en un docuemnto.  Logrando los objetivos de las metas del Plan de Desarrollo Dptal 2012-2015</t>
  </si>
  <si>
    <t>Número de Sistemas de monitoreo, seguimiento y evaluación al Plan de Desarrollo "Cesar a Salvo"</t>
  </si>
  <si>
    <t>Plan de Desarrollo Evaluado</t>
  </si>
  <si>
    <t>apoyar  en el establecimiento y la coordinación de las políticas de cooperación internacional del Dpto.</t>
  </si>
  <si>
    <t>Fortalecer el Sistema de Monitoreo, seguimiento y evaluación a los proyectos de inversión, dentro del  Plan de Desarrollo Sostenible del departamento del Cesar 2012-2016</t>
  </si>
  <si>
    <t xml:space="preserve">Priorizar los proyectos viables que sean más importantes y que
mejor  permitan  el  cumplimiento  de  los  objetivos  del  Plan  de
Desarrollo,  de  acuerdo  con  la  disponibilidad  real  de  recursos
para la vigencia fiscal.
</t>
  </si>
  <si>
    <t xml:space="preserve">Generan  estadísticas  e  indicadores  y  en  general,  información
de  gran  interés  para  la  realización  de  análisis,  diagnóstico  y
para  enriquecer  y  apoyar  la  toma  de  decisiones  a  diferentes
niveles.
</t>
  </si>
  <si>
    <t xml:space="preserve">Permiten  hacer  seguimiento  a  la  ejecución  de  las  inversiones
que materializan los objetivos del Plan de Desarrollo.
</t>
  </si>
  <si>
    <t xml:space="preserve">Orientar y socializar con las sectoriales y los municipios  la  gestión de los recursos complementarios, necesarios para cumplir con las metas propuestas.
conformado, por  un  Grupo  Interdisciplinario  de
personas  que  está dispuesto  a  asesorar,
capacitar,      administrar  y  regular  su
funcionamiento operativo.
</t>
  </si>
  <si>
    <t xml:space="preserve">En el Dpto. del Cesar, se ha reconocido la necesidad de integrar el Sistema Nacional
de Cooperación, como un esfuerzo de coordinación, consenso y articulación de todos los actores políticos, técnicos y reguladores de
la cooperación internacional. Se parte de la identificación de algunas
dificultades del modelo actual de trabajo de la cooperación internacional, que
ameritan una atención integrada.
</t>
  </si>
  <si>
    <t>Cooperación Internacional</t>
  </si>
  <si>
    <t xml:space="preserve">Identificar dentro  de la Gobernación un “punto focal”  con misión sectorial. Esto
significa que ellas coordinan y manejan algunas de las líneas o programas de
cooperación, como es el caso de los Ministerios de Protección Social (con enlace con la OIT para los temas de Infancia, adolescencia y juventud, empleo y con OPS/OMS para los temas de salud),
Educación, o Medio Ambiente, Vivienda y Desarrollo Territorial
</t>
  </si>
  <si>
    <t>Diseñar e implementar un plan de acción concertado con los pueblos indígenas del departamento del Cesar durante el cuatrienio</t>
  </si>
  <si>
    <t>Conformar la Mesa Departamental de Concertación y consulta con los pueblos indígenas del Departamento</t>
  </si>
  <si>
    <t>Pr</t>
  </si>
  <si>
    <t>Programa para contribuir al fortalecimiento territorial y gobierno propio de los pueblos indigenas del Departamento del Cesar</t>
  </si>
  <si>
    <t xml:space="preserve">En proceso de concertacion </t>
  </si>
  <si>
    <t>Apoyar los procesos que afiancen el cumplimiento de lo ordenado por la Corte Constitucional en sus Autos 004/92, igualmente lo relacionado con la Corte Interamericana y Comisión de Derechos Humanos referente a medidas cautelares y preventivas de los pueblos indígenas.ACTIVIDADES: Propender por el fortalecimiento a los procesos de justicia propia de los pueblos indígenas del Departamento del Cesar acorde a sus usos y costumbres ACTIVIDADES:                                 Proporcionar soluciones de viviendas para comunidades indígenas.   ACTIVIDADES:                                                                                                      Gestionar mínimo 900 hectáreas para ampliar, mejorar y sanear resguardos de las comunidades indígenas.ACTIVIDADES:                Promover la igualdad de oportunidades y la equidad en el desarrollo social y económico de los pueblos y comunidades indígenas del departamento.ACTIVIDADES:
 Apoyar procesos de valoración étnica y cultural (en función de la eliminación de formas sociales de discriminación étnica ACTIVIDADES:</t>
  </si>
  <si>
    <t>FABIOLA AVILA-SECRETARIA DE GOBIERNO</t>
  </si>
  <si>
    <t>XII-31-2012</t>
  </si>
  <si>
    <t>VI-12-2012</t>
  </si>
  <si>
    <t>PROPIOS</t>
  </si>
  <si>
    <t>x</t>
  </si>
  <si>
    <t xml:space="preserve">ENCUENTROS CULTURALES </t>
  </si>
  <si>
    <t>VI -6-2012</t>
  </si>
  <si>
    <t>RECURSOS PROPIOS</t>
  </si>
  <si>
    <t>03-3-5154561-20</t>
  </si>
  <si>
    <r>
      <t xml:space="preserve">Conformación de la mesa departamental de concertación y consulta con los pueblos indígenas del departamento ACTIVIDADES: Apoyo técnico y financiero para el diseño e implementación del plan propio y planes de vida del  pueblo indígena de departamento Cesar  </t>
    </r>
    <r>
      <rPr>
        <sz val="8"/>
        <color rgb="FFFF0000"/>
        <rFont val="Calibri"/>
        <family val="2"/>
        <scheme val="minor"/>
      </rPr>
      <t xml:space="preserve">ATRAVES DE 3 VENCUENTROS CULTURALES EN EL AÑO 2012, 6 EN EL 2013 ,6 EN EL AÑO 2014 Y 4 ENCUENTROS EN EL 2015. </t>
    </r>
    <r>
      <rPr>
        <sz val="8"/>
        <color theme="1"/>
        <rFont val="Calibri"/>
        <family val="2"/>
        <scheme val="minor"/>
      </rPr>
      <t xml:space="preserve">Asignar los recursos necesarios  para la formulación e implementación del Plan Propio del los Pueblos de La Sierra Nevada de Santa Marta.  Formulación del contenido de cada sistema  para construir un modelo intercultural del uso y manejo de los programas para: Consolidar el contenido de las dimensiones, componentes, políticas y estrategias del plan cultural propio; que garantice el control, uso y manejo del Territorio Ancestral y sus recursos; además regular la articulación y adecuación a la visión de ordenamiento ancestral, los planes, programas y proyectos de las entidades públicas y privadas con incidencia  en el territorio tradicional; que permita  fortalecer la gobernabilidad indígena, la consolidación territorial, la permanencia de la identidad cultural y garantizar el ejercicio y  protección de los derechos colectivos de los pueblos  indígenas del CESAR.  </t>
    </r>
  </si>
  <si>
    <t>19 ENCUENTROS CULTURALES</t>
  </si>
  <si>
    <t>Presupuesto</t>
  </si>
  <si>
    <t>ROL</t>
  </si>
  <si>
    <t>APUESTA</t>
  </si>
  <si>
    <t>% Ponderación</t>
  </si>
  <si>
    <t>Programa</t>
  </si>
  <si>
    <t>Objetivos</t>
  </si>
  <si>
    <t>Estrategias</t>
  </si>
  <si>
    <t>Metas de producto Cuatrienio</t>
  </si>
  <si>
    <t xml:space="preserve">Nombre </t>
  </si>
  <si>
    <t>Meta Cuatrienio</t>
  </si>
  <si>
    <t>Meta año 1</t>
  </si>
  <si>
    <t>Meta año 2</t>
  </si>
  <si>
    <t>Actividades</t>
  </si>
  <si>
    <t>Indicadores de Gestión</t>
  </si>
  <si>
    <t>Fecha de terminación de la actividad</t>
  </si>
  <si>
    <t>Empleos generados</t>
  </si>
  <si>
    <t>Rubro presupuestal</t>
  </si>
  <si>
    <t>RECURSO ASIGNADO AL PROYECTO</t>
  </si>
  <si>
    <t>Total recursos del año 2</t>
  </si>
  <si>
    <t>Recursos propios</t>
  </si>
  <si>
    <t>SGP</t>
  </si>
  <si>
    <t>Cofinanciación Nación</t>
  </si>
  <si>
    <t>Recursos Deporte</t>
  </si>
  <si>
    <t>SGR</t>
  </si>
  <si>
    <t>Créditos
(Interno / externo)</t>
  </si>
  <si>
    <t>Cultura</t>
  </si>
  <si>
    <t>Coord. Inst.</t>
  </si>
  <si>
    <t>Gerente Meta</t>
  </si>
  <si>
    <t>2. EMPLEO, PRODUCTIVIDAD Y COMPETITIVIDAD PARA LA PROSPERIDAD</t>
  </si>
  <si>
    <t xml:space="preserve">2.2 El Cesar emprende para competir  </t>
  </si>
  <si>
    <t xml:space="preserve"> Mejorar el clima de productividad y competitividad de los sectores productivos.</t>
  </si>
  <si>
    <t xml:space="preserve">Fortalecer y consolidar la marca de calidad territorial, a partir de locomotoras regionales como la cultura y la música vallenata, que nos permitan posicionar al departamento y nacional e internacionalmente.
</t>
  </si>
  <si>
    <t>Estructurar y consolidar la marca de calidad territorial</t>
  </si>
  <si>
    <t>Marca de calidad territorial consolidada</t>
  </si>
  <si>
    <t>-</t>
  </si>
  <si>
    <t>Secretaría de Agricultura y Desarrollo Empresarial</t>
  </si>
  <si>
    <t>Realizar cuatro ruedas de negocios, para promover el crecimiento de la micro, pequeña y mediana empresa.</t>
  </si>
  <si>
    <t>Ruedas de negocios, para promover el crecimiento de la micro, pequeña y mediana empresa realizadas.</t>
  </si>
  <si>
    <t>RUEDA DE NEGOCIO COMPRE COLOMBIANO</t>
  </si>
  <si>
    <t>Realizar conjuntamente con IDECESAR, el Ministerio de Industria y Comercio la rueda de negocios</t>
  </si>
  <si>
    <t>Rueda de negocio  realizada</t>
  </si>
  <si>
    <t>Apoyar procesos de denominación de origen de dos productos.</t>
  </si>
  <si>
    <t>Procesos de denominación de origen de dos productos apoyadas.</t>
  </si>
  <si>
    <t xml:space="preserve">Apoyar a las micro y pequeñas empresas, para fortalecer sus procesos administrativos y productivos, que les permitan ingresar a nuevos mercados.
Apoyar la formalización de micro y pequeñas empresas. </t>
  </si>
  <si>
    <t>Impulsar y fortalecer 1.000 Mipymes a través de IDECESAR</t>
  </si>
  <si>
    <t>Mipymes a través de IDECESAR impulsadas y fortalecidas</t>
  </si>
  <si>
    <t>DESARROLLO DE ACCIONES PARA LA FORMACIÓN INTEGRAL A JÓVENES  Y CONSOLIDACIÓN DE UN EMPRENDIMIENTO COLECTIVO DESTINADO A LA PRODUCCIÓN DE IMPLEMENTOS UTILIZADOS EN EL MANEJO DE LA GANADERÍA EN EL DEPARTAMENTO DEL CESAR</t>
  </si>
  <si>
    <t>Formulación y priorización del proyecto</t>
  </si>
  <si>
    <t>Proyecto formulado y priorizado</t>
  </si>
  <si>
    <t>03 - 3 - 1221-20</t>
  </si>
  <si>
    <t xml:space="preserve">CARLOS MUÑOZ PEREZ </t>
  </si>
  <si>
    <t>Desarrollo de la etapa precontractual y contractual</t>
  </si>
  <si>
    <t xml:space="preserve">Contrato suscrito </t>
  </si>
  <si>
    <t xml:space="preserve">Seguimiento  a la ejecución del proyecto </t>
  </si>
  <si>
    <t xml:space="preserve">Proyecto ejecutado </t>
  </si>
  <si>
    <t>2.3 Prosperidad Agroindustrial</t>
  </si>
  <si>
    <t xml:space="preserve"> Impulsar a los pequeños, medianos, y asociaciones de  productores agropecuarios, con nuevos créditos a través del  Fondo de Garantías Complementarias del Cesar (FGCC).
 Ampliar del ICRC para más líneas de financiación e incentivar a los productores para la implementación de sistemas de riego y drenaje.
</t>
  </si>
  <si>
    <t>Apoyar, financieramente, al sector productivo a través de los  instrumento de apoyo financieros (ICRC y FACG)</t>
  </si>
  <si>
    <t>Productores apoyados financieramente a través de los  instrumento de apoyo financieros (ICRC y FACG).</t>
  </si>
  <si>
    <t>MODIFICACIÓN DE LA ORDENANZA 020 DE 2008</t>
  </si>
  <si>
    <t>Elaboración del proyecto de ordenanza y radicación ante la asamblea.</t>
  </si>
  <si>
    <t xml:space="preserve">Ordenanza radicada </t>
  </si>
  <si>
    <t xml:space="preserve">Reglamentación de la ordenanza </t>
  </si>
  <si>
    <t xml:space="preserve">Ordenanza reglamentada </t>
  </si>
  <si>
    <t>ADICIÓN DEL RECURSO MEDIANTE OTRO SI MODIFICATORIO AL CONVENIO 126 DE 2009.</t>
  </si>
  <si>
    <t>Acta de justificación técnica.</t>
  </si>
  <si>
    <t xml:space="preserve">Acta suscrita </t>
  </si>
  <si>
    <t>03 - 3 - 1231-21</t>
  </si>
  <si>
    <t xml:space="preserve">Suscripción de Otro Si </t>
  </si>
  <si>
    <t>Otro si sucrito</t>
  </si>
  <si>
    <t>Apoyar 20 eventos feriales, ganaderos y/o agro-empresariales.</t>
  </si>
  <si>
    <t>Eventos feriales, ganaderos y/o agro-empresariales apoyadas.</t>
  </si>
  <si>
    <t xml:space="preserve"> APOYO Y PROMOCION A LA COMERCIALIZACION DE PRODUCTOS AGRICOLAS Y PECUARIOS A TRAVES DE VENTOS FERIALES EN EL DEPARTAMENTO DEL CESAR </t>
  </si>
  <si>
    <t>03 - 3 - 1 2 3 1 - 20</t>
  </si>
  <si>
    <t>Apoyar y fortalecer 10 asociaciones pesqueras en el Complejo Cenagoso de la Zapatosa y zonas ribereñas.</t>
  </si>
  <si>
    <t>Asociaciones pesqueras en el Complejo Cenagoso de la Zapatosa y zonas ribereñas apoyadas y fortalecidas.</t>
  </si>
  <si>
    <t>APOYO Y FORTALECIMIENTO DE 10 ASOCIACIONES PESQUERAS DEL COMPLEJO CENAGOSO DE LA ZAPATOSA Y ZONAS RIBEREÑAS</t>
  </si>
  <si>
    <t>Realizar 16 campañas fitosanitarias y zoosanitarias.</t>
  </si>
  <si>
    <t>16 campañas fitosanitarias y zoosanitarias realizadas.</t>
  </si>
  <si>
    <t>DESTRUCCION DE LA SOCA DEL CULTIVO DE ALGODÓN Y CONTROL ETOLOGICO DEL PICUDO DEL ALGODONERO (ANTHONOMUS GARNDIS, BOH) UTILIZANDO TRAMPAS FEROMONAS E INSECTISIDA Y TUBOS PATA PICUDOS EN LA ZONA ALGODONERA DEL DEPARTAMENTO DEL CESAR, COSECHA 2012-2013</t>
  </si>
  <si>
    <t xml:space="preserve">CARLOS MUÑOZ PEREZ  </t>
  </si>
  <si>
    <t>MEJORAMIENTO DE LA PRODUCTIVIDAD Y CALIDAD DEL GRANO DE CAFE MEDIANTE LA RENOVACION DE CAFETALES ENVEJECIDOS Y LA IMPLEMENTACION DE UN PLAN PARA CONTROL DE LA BROCA Y LA ROYA EN EL DPTO</t>
  </si>
  <si>
    <t>APOYO DE CAMPAÑAS DE SANIDAD ANIMAL (TBC) BRUCELOSIS, EN REPRODUCTORES Y VENDEDORES FORMALES DE CARNE Y LECHE CON DESTINO AL CONSUMO HUMANO, EN PREDIOS UBICADOS EN LA ZONA NOROCCIDENTAL DEL DEPARTAMENTO DEL CESAR.</t>
  </si>
  <si>
    <t>JOSÉ  TORRES</t>
  </si>
  <si>
    <t>03 - 3 - 1 2 3 1 - 21</t>
  </si>
  <si>
    <t>Promover la creación y/o fortalecimiento de tres Centros de Desarrollo Empresarial.</t>
  </si>
  <si>
    <t>Construir el Centro de Desarrollo Empresarial y Agroindustrial del departamento en la ciudad de Valledupar (Coliseo de Ferias).</t>
  </si>
  <si>
    <t>Estudio y diseño del Centro de Desarrollo Empresarial y Agroindustrial del departamento en la ciudad de Valledupar (Coliseo de Ferias) realizado.</t>
  </si>
  <si>
    <t>ELABORACION DE ESTUDIOS COMPLEMENTARIOS, AJUSTES Y ACTUALIZACIONES DEL PROYECTO PARA LA CONSTRUCCION DE LA PRIMERA ETAPA DEL COLISEO DE FERIAS DEL MUNICIPIO DE VALLEDUPAR EN EL DEPARTAMENTO DEL CESAR</t>
  </si>
  <si>
    <t>Centro de Desarrollo Empresarial y Agroindustrial del departamento en la ciudad de Valledupar (Coliseo de Ferias) construido.</t>
  </si>
  <si>
    <t>CONSTRUCCIÓN DE LA PRIMERA ETAPA DEL COLISEO DE FERIA DEL MUNICIPIO DE VALLEDUPAR EN EL DEPARTAMENTO DEL CESAR.</t>
  </si>
  <si>
    <t xml:space="preserve">Contrato adjudicado </t>
  </si>
  <si>
    <t xml:space="preserve"> Promover el incremento de cultivos de frutas y hortalizas en los municipios con esta vocación</t>
  </si>
  <si>
    <t>2.3.1     Soberanía y Seguridad Alimentaria</t>
  </si>
  <si>
    <t>Apoyar la siembra de 4.000 hectáreas de cultivos de productos básicos.</t>
  </si>
  <si>
    <t>Siembra hectáreas de cultivos de productos básicos apoyadas.</t>
  </si>
  <si>
    <t>MULTIPLICACIÓN DE SEMILLA DE FRIJOL BIOFORTIFICADO</t>
  </si>
  <si>
    <t>Semillas entregadas para la siembra de una hectáreas de frijol</t>
  </si>
  <si>
    <t>Número de hectáreas sembradas</t>
  </si>
  <si>
    <t xml:space="preserve">Acompañamiento y asistencia técnica </t>
  </si>
  <si>
    <t>Productores acompañados</t>
  </si>
  <si>
    <t>FORTALECIMIENTO DEL PROGRAMA DE SEGURIDAD ALIMENTARIA NUTRICIONAL Y DE GENERACION DE INGRESOS PARA PEQUEÑOS Y MEDIANOS PRODUCTORES DEL SECTOR RURAL DEL DEPARTAMENTO DEL CESAR</t>
  </si>
  <si>
    <t>2.4 El Cesar: Naturaleza, Musica y Leyenda</t>
  </si>
  <si>
    <t>Crear y poner en marcha la Corporación Departamental de Turismo</t>
  </si>
  <si>
    <t>Desarrollo de la etapa precontractual</t>
  </si>
  <si>
    <t>Proyecto terminado</t>
  </si>
  <si>
    <t>CREACIÓN DEL PORTAL TURISTICO DEL CESAR</t>
  </si>
  <si>
    <t>PARTICIPACIÓN DEL DPTO. DEL CESAR EN DOS (2) EVENTOS FERIALES</t>
  </si>
  <si>
    <t>2.7  Ciencia, Tecnología e Innovación</t>
  </si>
  <si>
    <t>Implementar, progresivamente, el plan de acción del Centro de Desarrollo Tecnológico - CDT del departamento</t>
  </si>
  <si>
    <t>Estudios de Factibilidad del Centro de Desarrollo Tecnológico Pesquero</t>
  </si>
  <si>
    <t>Construcción y puesta en marcha del Centro de Desarrollo Tecnológico Pesquero</t>
  </si>
  <si>
    <t>Fortalecer el Centro de Desarrollo Tecnológico Bovino (CDT), en su capacidad instalada, organizacional y sus instancias.
Apoyar e impulsar la ejecución del proyecto "Polo  Científico, Tecnológico E Industrial Ganadero de la región Caribe, departamento del Cesar"</t>
  </si>
  <si>
    <t>Estudios de Factibilidad del Centro de Desarrollo Tecnológico Ganadero</t>
  </si>
  <si>
    <t>Tercera fase de la Infraestructura física de las instalaciones del Centro de Desarrollo Tecnológico en Ganadería CDT terminada.</t>
  </si>
  <si>
    <t xml:space="preserve">ADECUACION DE LA INFRAESTRUCTURA FISICA DE LAS INSTALACIONES DEL CENTRO DE INVESTIGACION E INNOVACION PARA EL DESARROLLO TECNOLOGICO DEL DEPARTAMENTO DEL CESAR </t>
  </si>
  <si>
    <t>03 - 3 - 1 2 7 1 - 21</t>
  </si>
  <si>
    <t>inseminacion artifical a tiempo fijo</t>
  </si>
  <si>
    <t>Evaluacion reporductiva en toros</t>
  </si>
  <si>
    <t>TOTAL PROGRAMA</t>
  </si>
  <si>
    <t>TOTAL APUESTA 4</t>
  </si>
  <si>
    <t>TOTAL PLAN INDICATIVO</t>
  </si>
  <si>
    <t>Eje estratégico/Componente/Dimensión</t>
  </si>
  <si>
    <t>Metas</t>
  </si>
  <si>
    <t>Indicador</t>
  </si>
  <si>
    <t>Proyectos</t>
  </si>
  <si>
    <t>Indicadores de gestión</t>
  </si>
  <si>
    <t>Nombre</t>
  </si>
  <si>
    <t>Línea de base</t>
  </si>
  <si>
    <t>Valor esperado para la vigencia</t>
  </si>
  <si>
    <t>Total</t>
  </si>
  <si>
    <t>objetivos</t>
  </si>
  <si>
    <t>estrategias</t>
  </si>
  <si>
    <t>proyectos</t>
  </si>
  <si>
    <t>metas</t>
  </si>
  <si>
    <t>responsables</t>
  </si>
  <si>
    <t xml:space="preserve">planes generales de compras </t>
  </si>
  <si>
    <t>presupuesto</t>
  </si>
  <si>
    <t>Indicadores de gestión.</t>
  </si>
  <si>
    <t>PLAN DE ACCION 2013 SECRETARIA DE GOBIERNO</t>
  </si>
  <si>
    <t>PRESUPUESTO</t>
  </si>
  <si>
    <t>Objetivo</t>
  </si>
  <si>
    <t>Estrategia</t>
  </si>
  <si>
    <t xml:space="preserve">Nombre indicador </t>
  </si>
  <si>
    <t>recursos del proyecto</t>
  </si>
  <si>
    <t>2.5 Minería Responsable</t>
  </si>
  <si>
    <t>Fomentar el uso eficiente y sostenible de los recursos mineros en armonía con el medio ambiente y la sociedad.</t>
  </si>
  <si>
    <t>Apoyar a las organizaciones y asociaciones empresariales del sector.</t>
  </si>
  <si>
    <t>Dotar y mejorar cuatro asociaciones u organizaciones de pequeña y/o mediana minería, con equipos, maquinaria e infraestructura</t>
  </si>
  <si>
    <t xml:space="preserve">Dos asociaciones u organizaciones de pequeña y/o mediana minería, con equipos, maquinaria e infraestructura dotadas y mejoradas </t>
  </si>
  <si>
    <t>PROYECTO: “FORTALECIMIENTO DE LAS ORGANIZACIONES DE ECONOMÍA SOLIDARIA DE PEQUEÑA Y MEDIANA MINERÍA DEL DEPARTAMENTO DEL CESAR, A TRAVÉS DE LA  DOTACIÓN DE MAQUINARIA, EQUIPOS  E INFRAESTRUCTURA EN EL DEPARTAMENTO DEL CESAR”.</t>
  </si>
  <si>
    <t xml:space="preserve">PROYECTO FORMULADO </t>
  </si>
  <si>
    <t>No. DE ASOCIACIONES DOTADAS</t>
  </si>
  <si>
    <t>1.108.078.400</t>
  </si>
  <si>
    <t>Secretaria Minas</t>
  </si>
  <si>
    <t>JOHANA CANTILLO AROCA</t>
  </si>
  <si>
    <t>Organizaciones y asociaciones empresariales del sector apoyadas</t>
  </si>
  <si>
    <t xml:space="preserve">PENDIENTE </t>
  </si>
  <si>
    <t>Desarrollar cuatro programas de  capacitación a las 15 asociaciones u organizaciones de pequeña y/o mediana minería.</t>
  </si>
  <si>
    <t>Programa de  capacitación para  15 asociaciones u organizaciones de pequeña y/o mediana minería desarrollados.</t>
  </si>
  <si>
    <t>CAPACITACIÓN EN FORTALECIMIENTO EMPRESARIAL A LAS 15 ORGANIZACIONES DE ECONOMÍA SOLIDARIA,  DE PEQUEÑA Y/O MEDIANA MINERÍA EN EL DEPARTAMENTO DEL CESAR FASE II”.</t>
  </si>
  <si>
    <t xml:space="preserve">ESTA EN EJECUCIÓN EL PROYECTO DEL AÑO 1, Y SE FORMULO EL PROYECTO DEL AÑO 2. </t>
  </si>
  <si>
    <t>Nº DE CAPACITACIONES</t>
  </si>
  <si>
    <t>Realizar cuatro estudios sedimentológicos de las cuencas hidrográficas más importantes, intervenidas por las explotaciones mineras.</t>
  </si>
  <si>
    <t>Estudios sedimentológicos de las cuencas hidrográficas más importantes, intervenidas por las explotaciones mineras realizados.</t>
  </si>
  <si>
    <t>ESTUDIOS SEDIMENTOLÓGICOS DE LAS CUENCAS  QUEBRADA LA FLORESTA (MUNICIPIOS DE TAMALAMEQUE, PAILITAS Y PELAYA)   - QUEBRADA SAN PEDRO ( CURUMANI)- QUEBRADA SIMAÑA( LA GLORIA) - RIO SAN ALBERTO DEL ESPIRITU SANTO ( MUNICIPIO DE SAN ALBERTO) FASE II</t>
  </si>
  <si>
    <t xml:space="preserve">SE INICIO CONCURSO DE MERITO PARA LA CUENCA DEL ESPIRITU SANTO DE SAN ALBERTO EN 2012 QUEDANDO DESIERTA, SE INICIA NUEVAMENTE EL PROCESO. Y SE FORMULA EL PROYECTO SEDIMENTOLOGICO PARA LA CUENCA LA FLORESTA                      EL PROYECTO PARA LA CUENCA LA FLORESTA, ESTA DESFINANCIADO EN $119,423.490 PARA LA VIGENCIA 2013 </t>
  </si>
  <si>
    <t>Nº DE ESTUDIOS SEDIMENTOLÓGICOS</t>
  </si>
  <si>
    <t>1//12/2013</t>
  </si>
  <si>
    <t>Apoyar un proyecto del Programa de Fomento e Innovación Tecnológica del sector minero.</t>
  </si>
  <si>
    <t>Proyecto del Programa de Fomento e Innovación Tecnológica del sector minero apoyado.</t>
  </si>
  <si>
    <t>ESTUDIO DE FACTIBILIDAD PARA DETERMINAR LA VIABILIDAD DEL PROCESO DE  RECONVERSION DE LA PRODUCCION EN  LA INDUSTRIA DEL LADRILLO EN EL DEPARTAMENTO DEL CESAR</t>
  </si>
  <si>
    <t xml:space="preserve">EL PROYECTO SE ENCUENTRA EN PREPLIEGOS.                                     ESTA META CORRESPONDE AL 2014 SE ADELANTO POR LA URGENCIA DE IMPLEMENTAR EL PROYECTO PARA DARLE SOLUCIÓN A UN PROBLEMA AMBIENTAL </t>
  </si>
  <si>
    <t xml:space="preserve">No. Estudio </t>
  </si>
  <si>
    <t>Participar en cuatro eventos nacionales en los que se promocione el sector minero.</t>
  </si>
  <si>
    <t>Eventos nacionales en los que se promocione el sector minero asistidos.</t>
  </si>
  <si>
    <t xml:space="preserve">DESARROLLO DEL CUARTO ENCUENTRO DE TITULARES Y EMPRESAS MINERAS EN EL DEPARTAMENTO DEL CESAR – 2013   </t>
  </si>
  <si>
    <t>EL TERCER ENCUENTRO SE EJECUTO. EL CUARTO ENCUENTRO DE TITULARES EL PROYECTO ESTA FORMULADO</t>
  </si>
  <si>
    <t>Nº DE ENCUIENTROS NACIONALES PARTICIPAMOS</t>
  </si>
  <si>
    <t>15//06/2013</t>
  </si>
  <si>
    <t>Realizar cuatro encuentros de minería en el departamento.</t>
  </si>
  <si>
    <t>Cuatro encuentros de minería en el departamento realizados.</t>
  </si>
  <si>
    <t>Implementar el plan de monitoreo y seguimiento de la ejecución de los contratos de concesión y de los planes de manejo ambiental de la minería a gran escala y los de exploración y explotación de hidrocarburos.</t>
  </si>
  <si>
    <t>Plan de monitoreo y seguimiento de la ejecución de los contratos de concesión y de los planes de manejo ambiental de la minería a gran escala y los de exploración y explotación de hidrocarburos implementado.</t>
  </si>
  <si>
    <t>MATRIZ DE SEGUIMIENTO DE LAS OBLIGACIONES DE LAS EMPRESAS MINERAS SEGÚN LICENCIAS AMBIENTALES OTORGADAS POR EL MINISTERIO DE AMBIENTE Y DESARROLLO SOSTENIBLE (LABOR REALIZADA POR LOS FUNCIONARIOS DE LA SECTORIAL)</t>
  </si>
  <si>
    <t>NO REQUIERE PROYECTO</t>
  </si>
  <si>
    <t>PLAN DE MONITORÉO DISEÑADO E IMPLEMENTADO</t>
  </si>
  <si>
    <t>Revisar los impactos sociales, económicos y ambientales que generan las obras de infraestructura en los proyectos de transporte y explotación de hidrocarburos.</t>
  </si>
  <si>
    <t>Realizar un estudio específico sobre la composición real del material particulado, producto de la extracción y transporte del carbón, y el efecto real que pueda tener sobre los pobladores y la zona.</t>
  </si>
  <si>
    <t>Estudio específico sobre la composición real del material particulado, producto de la extracción y transporte del carbón, y el efecto real que pueda tener sobre los pobladores y la zona realizado.</t>
  </si>
  <si>
    <t>APLICACIÓN DE LOS MODELOS DE RECEPTOR EN LA ZONA MINERA DEL CESAR (COLOMBIA) PARA DETERMINAR EL APORTE DE FUENTES A LA CONTAMINACIÓN DEL AIRE POR MATERIAL PARTICULADO</t>
  </si>
  <si>
    <t xml:space="preserve">FORMULADO, RADICADO, PRIORIZADO, PRESENTADO A CONVOCATORIA EN COLCIENCIAS- SE ENCUENTRA EN BANCO DE ELEGIBLES. </t>
  </si>
  <si>
    <t>Nº DE INVESTIGACIONES REALIZADAS</t>
  </si>
  <si>
    <t>Apoyar la creación del Centro de Referencia de la Minería de Carbón y de hidrocarburos, en donde se almacene la documentación relacionada con esta actividad, como centro de consulta.</t>
  </si>
  <si>
    <t>Crear un centro de documentación y consulta de los proyectos minero energético que se desarrollan en el Departamento</t>
  </si>
  <si>
    <t>Centro de documentación y consulta de los proyectos minero energético que se desarrollan en el Departamento del Cesar creado.</t>
  </si>
  <si>
    <t>CENTRO DE REFERENCIA Y CONSULTA DE PROYECTOS DE MINERA E HIDROCARBUROS DEL DEPARTAMENTO DEL CESAR</t>
  </si>
  <si>
    <t xml:space="preserve">  (SE HA ADELANTADO CONVERSACIONES CON EL ANLA PARA CONTEMPLAR LA POSOBILIDAD DE FIRMAR UN ACUERDO DE MUTUA COLABORACION CON EL PROPOSITO DE CREAR EL CENTRO DE REFERENCIA.</t>
  </si>
  <si>
    <t>CENTRO DE REFERENCIA CREADO</t>
  </si>
  <si>
    <t>Realizar cuatro proyectos formulados en el Plan de Manejo Ambiental  del Complejo Cenagoso de la Zapatosa y cuatro proyectos para conservación humedales menores.</t>
  </si>
  <si>
    <t>Proyectos formulados en el Plan de Manejo Ambiental  del Complejo Cenagoso de la Zapatosa y cuatro proyectos para conservación humedales menores.</t>
  </si>
  <si>
    <t>RECUPERACIÓN DEL ESPEJO DE AGUA MEDIANTE LA LIMPIEZA DE MACROFITAS ACUATICAS EN LA CIENAGA MATA DE PALMA EN EL CORREGIMIENTO DE POTRERILLO EN EL MUNICIPIO DEL PASO EN EL DEPARTAMENTO DEL CESAR</t>
  </si>
  <si>
    <t>PROYECTO FORMULADO/DESFINANCIADO META 2012</t>
  </si>
  <si>
    <t>2.6   Salvemos Nuestro Ambiente</t>
  </si>
  <si>
    <t>Liderar el proceso de coordinación de las instituciones con funciones ambientales en el departamento, con el propósito de establecer una agenda conjunta de trabajo que apunte a fomentar la gestión ambiental para la adaptación al cambio climático y garantizar la sostenibilidad ambiental en los proyectos.</t>
  </si>
  <si>
    <t>Contribuir a la recuperación y conservación de los humedales  del Departamento, apoyando la ejecución de proyectos formulados por la CAR y una política pública para el manejo y protección de los mismos.</t>
  </si>
  <si>
    <t>REALIZAR EL PROCESO DE DESLINDE DEL COMPLEJO CENAGOSO DE ZAPATOSA EN EL DEPARTAMENTO DEL CESAR</t>
  </si>
  <si>
    <t>PROYECTO FORMULADO/DESFINANCIADO META 2013</t>
  </si>
  <si>
    <t>Nº DE PROYECTOS REALIZADOS</t>
  </si>
  <si>
    <t>Apoyar los Sistemas Departamentales y Locales de Áreas Protegidas y su articulación con CLOPAD, y establecer alianzas para apoyar programas y proyectos para el monitoreo y la atención a situaciones relacionadas con desastres naturales.</t>
  </si>
  <si>
    <t>Implementar dos proyectos sostenibles en área protegida</t>
  </si>
  <si>
    <t>Proyectos sostenibles en área protegida implementados</t>
  </si>
  <si>
    <t xml:space="preserve">IMPLEMENTAR ACCIONES ENMARCADAS DENTRO DEL PLAN DE MANEJO AMBIENTAL DEL BOSQUE DEL AGUIL </t>
  </si>
  <si>
    <t xml:space="preserve">PROYECTO FORMULADO/DESFINANCIADO </t>
  </si>
  <si>
    <t>Nº DE PROYECTOS REALIZADOS INCLUIDOS EN EL PMA DE ÀREA PROTEGIDA</t>
  </si>
  <si>
    <t>Aplicar los recursos financieros definidos por el artículo 111 de la Ley 99 de 1993, que destina el 1% de los ingresos corrientes de los entes territoriales para la adquisición de áreas para conservación y protección del recurso hídrico y el pago por servicios ambientales.</t>
  </si>
  <si>
    <t>Adquirir 3.000 hectáreas para la conservación y sostenibilidad del recurso hídrico.</t>
  </si>
  <si>
    <t>Hectáreas para la conservación y sostenibilidad del recurso hídrico adquiridas.</t>
  </si>
  <si>
    <t>ADQUISICIÓN DE PREDIOS PARA LA PROTECCIÓN DE FUENTES HÍDRICAS EN LAS PARTES ALTAS DE LAS CUENCAS ABASTECEDORAS DE ACUEDUCTOS EN LOS MUNICIPIOS DE MANAURE Y LA PAZ.</t>
  </si>
  <si>
    <t>PROYECTO FORMULADO</t>
  </si>
  <si>
    <t>HECTÀREAS ADQUIRIDA</t>
  </si>
  <si>
    <t>Gestionar e implementar acciones que apunten al desarrollo ambiental del departamento a través de escenarios participativos; (con entidades públicas del nivel internacional, nacional y regional que desarrollen acciones ambientales),  que permitan  armonizar los instrumentos de planificación territorial tales como los planes de ordenamiento y manejo de cuencas hidrográficas – POMCA, los Planes de Ordenamiento Territorial, los Planes de Gestión Integral de Residuos Sólidos  – PEGIRS, los planes de saneamiento y manejo de vertimientos, y los planes de manejo y protección de humedales, entre otros.</t>
  </si>
  <si>
    <t>Contribuir al financiamiento de tres Planes de Ordenamiento del Manejo de las Cuencas (POMCAS) que CORPOCESAR establezca.</t>
  </si>
  <si>
    <t>Planes de Ordenamiento del Manejo de las Cuencas (POMCAS) que CORPOCESAR establezca financiado.</t>
  </si>
  <si>
    <t>FORMULACION DEL PLAN  DE ORDENAMIENTO Y MANEJO AMBIENTAL DE LA CUENCA HIDROGRAFICA DEL RÍO SAN ANTONIO, EN LOS MUNICIPIOS DE LA JAGUA DE IBIRICO, CHIRIGUANÁ Y EL PASO, EN EL DEPARTAMENTO DEL CESAR</t>
  </si>
  <si>
    <t>Nº POMCA APOYADOS</t>
  </si>
  <si>
    <t>FORMULACION DEL PLAN  DE ORDENAMIENTO Y MANEJO AMBIENTAL DE LA CUENCA HIDROGRAFICA  DE  RÍO CALENTURITAS Y SUS AFLUENTES PRINCIPALES EL RIO MARACAS Y  TUCUY - SORORIA, EN LOS MUNICIPIOS DEL EL PASO, LA JAGUA DE IBIRICO Y BECERRIL, EN EL DEPARTAMENTO DEL CESAR</t>
  </si>
  <si>
    <t xml:space="preserve">PROYECTO FORMULADO PRESENTADO A BANCO DE PROYECTOS. CONVENIO CON CORPOCESAR </t>
  </si>
  <si>
    <t>Apoyar a la estructuración y desarrollo de proyectos de investigación científica que apunten a la consolidación de procesos sostenibles que mitiguen los efectos de la desertificación y cambio climático en el Cesar, lo cual incluye el desarrollo de programas de investigación aplicada, el montaje de programas silvopastoril y agroforestales en regiones predominantemente ganaderas y la estructuración de una red de monitoreo de aguas superficiales y subterráneas, que registre, a todo lo largo del año, su comportamiento, la cantidad y calidad de este recurso hídrico disponible, y áreas afectadas por la ola invernal.</t>
  </si>
  <si>
    <t>Adelantar cuatro investigaciones científicas sobre los impactos sociales y ambientales de  la minería.</t>
  </si>
  <si>
    <t>Investigaciones científicas sobre los impactos sociales y ambientales de  la minería adelantadas.</t>
  </si>
  <si>
    <t>ESTUDIOS Y EVALUACIÓN DE MARCADORES DE TOXICIDAD EN TRES ESPECIES ANIMALES PROVENIENTES DE LA ZONA DE INFLUENCIA DE LA MINERÍA DEL CARBÓN EN EL DEPARTAMENTO DEL CESAR (Fase 2)</t>
  </si>
  <si>
    <t>N INVESTIGACIONES REALIZADAS</t>
  </si>
  <si>
    <t xml:space="preserve">APLICACIÓN DE LOS MODELOS DE RECEPTOR EN LA ZONA MINERA DEL CESAR (COLOMBIA) PARA DETERMINAR EL APORTE DE FUENTES A LA CONTAMINACIÓN DEL AIRE POR MATERIAL PARTICULADO </t>
  </si>
  <si>
    <t xml:space="preserve">FORMULADO, RADICADO, PRIORIZADO, PRESENTADO A CONVOCATORIA EN COLCIENCIAS, CIDTCA APROBADO </t>
  </si>
  <si>
    <t>Adelantar cuatro estudios que conduzcan a la declaratoria de áreas protegidas del Departamento.</t>
  </si>
  <si>
    <t>Estudios que conduzcan a la declaratoria de áreas protegidas del Departamento adelantados.</t>
  </si>
  <si>
    <t>REALIZACIÓN DE UN ESTUDIO DE LINEA BASE PARA DETERMINAR LA FACTIBILIDAD DE DECLARAR EN LA SERRANÍA DEEL PERIJÁ, ENTRE LOS MUNICIPIOS DE BECERRIL, LA JAGUA DE IBIRICO, CHIRIGUANÁ Y CURUMANÍ UN ÁREA NATURAL PROTEGIDA (DISTRITO DE MANEJO INTEGRADO DE LOS RECURSOS NATURALES RENOVABLES DN)</t>
  </si>
  <si>
    <t>PROYECTO FORMULADO, RADICADO EN EL BANCO DE PROYECTOS</t>
  </si>
  <si>
    <t>No. DE ESTUDIOS REALIZADOS</t>
  </si>
  <si>
    <t>Desarrollar e implementar un programa de educación ambiental dirigida a líderes, veedores, promotores ambiental, Instituciones Públicas y Sociedad Civil,  en los 25 Municipios.</t>
  </si>
  <si>
    <t>Número de municipios beneficiados con  un programa de educación ambiental dirigido a líderes, veedores, promotores ambiental, Instituciones Públicas y Sociedad Civil.</t>
  </si>
  <si>
    <t>PROGRAMA DE EDUCACIÓN AMBIENTAL EN LOS MUNICIPIOS DEL DEPARTAMENTO DEL CESAR FASE II</t>
  </si>
  <si>
    <t xml:space="preserve">PROYECTO FORMULADO, </t>
  </si>
  <si>
    <t>Nº MUNICIPIOS CAPACITADOS</t>
  </si>
  <si>
    <t>Determinar la capacidad de uso de suelo y zonificación como medida de adaptación al cambio climático.</t>
  </si>
  <si>
    <t>Capacidad de uso de suelo y zonificación como medida de adaptación al cambio climático determinada.</t>
  </si>
  <si>
    <t>ESTUDIO SEMIDETALLADO DE SUELOS DEL DEPARTAMENTO DEL CESAR</t>
  </si>
  <si>
    <t>PROYECTO PARA REALIZAR EN CONVENIO GOBERNACIÒN DEL CESAR Y EL IGAC.</t>
  </si>
  <si>
    <t>Nª DE HECTÀREAS CON ESTUDIO SEMIDETALLADO DE SUELOS</t>
  </si>
  <si>
    <t xml:space="preserve">Realizar cuatro proyectos de fomento de biocomercio y mercados verdes. </t>
  </si>
  <si>
    <t xml:space="preserve">Proyectos de fomento de biocomercio y mercados verdes fomentados. </t>
  </si>
  <si>
    <t>CONVOCATORIA PARA APOYAR A LOS PROYECTOS RELACIONADOS CON EL BIOCOMERCIO Y LOS MERCADOS VERDES</t>
  </si>
  <si>
    <t>PROYECTO FORMULADO Y RADICADO, SE ENCUETRA DESFINANCIADO .</t>
  </si>
  <si>
    <t>Nº PROYECTOS DE BIOCOMERCIO APOYADOS</t>
  </si>
  <si>
    <t>Realizar un proyecto de  reconversión de ecosistemas degradados.</t>
  </si>
  <si>
    <t>Proyecto de  reconversión de ecosistemas degradados realizado.</t>
  </si>
  <si>
    <t>FICHA TÉCNICA DE RESTAURACIÒN DE ÁREAS DEGRADADAS POR LA EROSIÓN EN EL CORREGIMIENTO DE GUACOCHE MUNICIPIO DE VALLEDUPAR</t>
  </si>
  <si>
    <t>FICHA TÉCNICA DILIGENCIADA Y PRESENTADA EN EL BANCO DE PROYECTOS</t>
  </si>
  <si>
    <t>Nº METROS CUADRADOS RESTAURADOS</t>
  </si>
  <si>
    <t>Promover y realizar una Investigación para uso de variedades adaptadas según escenarios de variabilidad y cambio climático.</t>
  </si>
  <si>
    <t>Investigación para uso de variedades adaptadas según escenarios de variabilidad y cambio climático promovida y realizada.</t>
  </si>
  <si>
    <t>ADAPTACIÓN DE CUATRO VARIEDADES DE FRIJOL COMO ESTRATEGIA DE SEGURIDAD ALIMENTARIA Y ADAPTACIÓN AL CAMBIO CLIMATICO</t>
  </si>
  <si>
    <t>FORMULADO PARA REALIZAR EN CONVENIO GOBERNACIÓN DEL CESAR CORPOICA</t>
  </si>
  <si>
    <t>Nº DE VARIEDADES DE FRIJOL ADAPTADAS</t>
  </si>
  <si>
    <t>Realizar una Investigación en  Bosque Seco Tropical como estrategia de adaptación al cambio climático.</t>
  </si>
  <si>
    <t>Investigación en  Bosque Seco Tropical como estrategia de adaptación al cambio climático realizada.</t>
  </si>
  <si>
    <t>FIJACIÓN DE CARBONO EN BOSQUE SECO EN EL DEPARTAMENTO DEL CESAR</t>
  </si>
  <si>
    <t>FICHA TÉCNICA DILIGENCIADA</t>
  </si>
  <si>
    <t>CANTIDAD DE CARBONO FIJADO POR BOSQUE SECO</t>
  </si>
  <si>
    <t>PLAN DE ACCION 2013 SECRETARIA DE MINAS</t>
  </si>
  <si>
    <t>PLAN DE ACCION 2013 SECRETARIA DE AGRICULTURA</t>
  </si>
  <si>
    <t>1.4  Agua Potable y Saneamiento Básico para el Bienestar</t>
  </si>
  <si>
    <t>Desarrollar la infraestructura requerida para alcanzar cobertura total de calidad y continuidad de agua potable permanente en los 24 municipios.</t>
  </si>
  <si>
    <t>Avanzar en la construcción del primer acueducto regional del Departamento del Cesar.</t>
  </si>
  <si>
    <t>Diseñar Sistemas de Acueducto en 30  corregimientos.</t>
  </si>
  <si>
    <t>Sistemas de Acueducto en corregimientos diseñados.</t>
  </si>
  <si>
    <t xml:space="preserve">ESTUDIOS, DISEÑOS DE 15    Y CONSTRUCCION DE 5 SISTEMAS DE ALCANTARILLADOS  Y TRATAMIENTO DE AGUAS RESIDUALES RURALES EN EL DEPARTAMENTO DEL CESAR </t>
  </si>
  <si>
    <t>FORMULAR Y PRIORIZAR PROYECTO</t>
  </si>
  <si>
    <t>PROYECTO FORMULADO Y PRIORIZADO</t>
  </si>
  <si>
    <t>Secretaría de Infraestructura</t>
  </si>
  <si>
    <t>Diseñar Sistemas de Alcantarillado en 15 corregimientos.</t>
  </si>
  <si>
    <t>Sistemas de Alcantarillado en corregimientos diseñados .</t>
  </si>
  <si>
    <t>Construir Sistemas de Acueducto en 30  corregimientos.</t>
  </si>
  <si>
    <t>Sistemas de Acueducto en corregimientos construidos.</t>
  </si>
  <si>
    <t xml:space="preserve">CONSTRUCCION DE OBRAS COMPLEMENTARIAS DEL SISTEMA DE ACUEDUCTO DEL CORREGIMIENTO DE MEDIA LUNA Y CONSTRUCCION DE UNIDADES SANITARIAS ENLOS CORREGIMIENTOS DE TOCAIMO Y EL RINCON </t>
  </si>
  <si>
    <t>Construir Sistemas de Alcantarillado en 15 corregimientos.</t>
  </si>
  <si>
    <t>Sistemas de Alcantarillado en corregimientos construidos.</t>
  </si>
  <si>
    <t>Construir cinco pozos profundos para abastecimiento de agua para consumo humano en la zona urbana.</t>
  </si>
  <si>
    <t>Pozos profundos para abastecimiento de agua para consumo humano en la zona urbana construidos.</t>
  </si>
  <si>
    <t xml:space="preserve"> Desarrollar programa de baterías sanitarias y tratamientos de aguas residuales en zonas rurales dispersas. </t>
  </si>
  <si>
    <t>Construir y/u optimizar 54 Sistemas de Tratamiento de Aguas Residuales.</t>
  </si>
  <si>
    <t>Sistemas de Tratamiento de Aguas Residuales en zona rural diseñados.</t>
  </si>
  <si>
    <t>Sistemas de Tratamiento de Aguas Residuales en la zona rural construidos.</t>
  </si>
  <si>
    <t xml:space="preserve">CONSTRUCCION DE 5 SISTEMAS DE TRATAMIENTO DE AGUAS RESIDUALES EN LA ZONA RURAL DEL DEPARTAMENTO </t>
  </si>
  <si>
    <t>Sistemas de Tratamiento de Aguas Residuales urbanos optimizados.</t>
  </si>
  <si>
    <t>Construir 3.000 unidades sanitarias, con pozo séptico, en el área rural.</t>
  </si>
  <si>
    <t>Unidades sanitarias, con pozo séptico, en el área rural construidas.</t>
  </si>
  <si>
    <t xml:space="preserve">CONSTRUCCION DE 560 UNIDADES SANITARIAS, CON POZO SEPTICO EN EL AREA RURAL DEL DEPARTAMENTO DEL CESAR </t>
  </si>
  <si>
    <t>Construir dos rellenos sanitarios en la zona noroccidental y central del departamento.</t>
  </si>
  <si>
    <t>Rellenos sanitarios en la zona noroccidental construido.</t>
  </si>
  <si>
    <t>Rellenos sanitarios en la zona central del departamento construido.</t>
  </si>
  <si>
    <t>Optimizar tres sistemas de acueducto.</t>
  </si>
  <si>
    <t>Sistemas de acueducto optimizados</t>
  </si>
  <si>
    <t>Optimizar 42  sistemas de alcantarillados.</t>
  </si>
  <si>
    <t>Sistemas de alcantarillados en la zona urbana optimizados.</t>
  </si>
  <si>
    <t xml:space="preserve">OPTIMIZACION DE 2 SISTEMAS DE ALCANTARILLADOS EN LA ZONA RURAL </t>
  </si>
  <si>
    <t>Sistemas de alcantarillados en la zona rural optimizados.</t>
  </si>
  <si>
    <t>Optimizar 17 sistemas de tratamiento para agua potable.</t>
  </si>
  <si>
    <t>Sistemas de tratamiento para agua potable  optimizados.</t>
  </si>
  <si>
    <t>Instalar 20.000 micro medidores en las cabeceras municipales vinculadas al programa Aguas Para la Prosperidad – PDA II</t>
  </si>
  <si>
    <t>Micro medidores en las cabeceras municipales vinculadas al programa Aguas Para la Prosperidad – PDA II instalados</t>
  </si>
  <si>
    <t>Instalar y/o reponer 24 Macro medidores en los municipios.</t>
  </si>
  <si>
    <t>Macro medidores en los municipios instalados.</t>
  </si>
  <si>
    <t>Remplazar dos líneas de conducción de sistemas de acueducto.</t>
  </si>
  <si>
    <t>Líneas de conducción de sistemas de acueducto reemplazados.</t>
  </si>
  <si>
    <t>1.5  Techo a Salvo</t>
  </si>
  <si>
    <t xml:space="preserve">20.000 soluciones de vivienda </t>
  </si>
  <si>
    <t>Soluciones de vivienda entregadas</t>
  </si>
  <si>
    <t>COMPRA DE LOTE Y REUBICACION DE 100 VIVIENDAS EN GUAYMARAL MUNICIPIO DE CURUMANI</t>
  </si>
  <si>
    <t>CONSTRUCCION DE 200 VIVIENDAS EN EL MUNICIPIO DE LA JAGUA</t>
  </si>
  <si>
    <t>CONSTRUCCION DE 126 VIVIENDAS EN EL MUNICIPIO DE SAN DIEGO</t>
  </si>
  <si>
    <t>CONSTRUCCION DE 200 VIVIENDAS EN EL MUNICIPIO DE ASTREA</t>
  </si>
  <si>
    <t>CONSTRUCCION DE 200 VIVIENDAS EN EL MUNICIPIO DE SAN ALBERTO</t>
  </si>
  <si>
    <t>CONSTRUCCION DE 200 VIVIENDAS EN EL MUNICIPIO DE GAMRRA</t>
  </si>
  <si>
    <t>CONSTRUCCION DE 300 VIVIENDAS EN EL MUNICIPIO DE AGUACHICA FASE 1</t>
  </si>
  <si>
    <t>CONSTRUCCION DE 200 VIVIENDAS EN EL MUNICIPIO DE BECERRIL</t>
  </si>
  <si>
    <t>CONSTRUCCION DE 200 VIVIENDAS EN EL MUNICIPIO DE CURUMANI</t>
  </si>
  <si>
    <t>Legalizar  5.120 predios.</t>
  </si>
  <si>
    <t>Predios a la población vulnerable, desplazada, afrocesarse, indígenas, desplazados, victimas, discapacitados, madres comunitarias, madres cabeza de hogar y adulto mayor legalizados</t>
  </si>
  <si>
    <t>LEGALIZACION DE PREDIOS EN EL DEPARTAMENTO DEL CESAR</t>
  </si>
  <si>
    <t xml:space="preserve">Rehabilitar 500 Kms de vías secundarías y terciarias. </t>
  </si>
  <si>
    <t>Kilometos de vías secundarías construidas, mejoradas y/o rehabilitadas.</t>
  </si>
  <si>
    <t>CONSTRUCCION DE LA  AVENIDA PRINCIPAL DE ACCESO A CHIMICHAGUA MUNICIPIO DE CHIMICHAGUA DEPARTAMENTO DEL CESAR - I FASE</t>
  </si>
  <si>
    <t>ESTUDIOS Y DISEÑOS DE LA VIA CARACOLI LOS VENADOS MATA DE INDIO SECTOR LOS VENADOS - Y -  DEL VALLITO</t>
  </si>
  <si>
    <t xml:space="preserve">REHABILITACION DE LA  VIA CRUCE LA SIERRA - CHIRIGUANA </t>
  </si>
  <si>
    <t xml:space="preserve">DIAGNOSTICO Y REHABILITACION DE LA VIA LA GLORIA - LA MATA -  AYACUCHO HASTA PORTACHUELO LIMITE NORTE DE SANTANDER </t>
  </si>
  <si>
    <t>2.1 Infraestructura: Caminos para la Prosperidad</t>
  </si>
  <si>
    <t xml:space="preserve"> Mejorar la infraestructura vial departamental</t>
  </si>
  <si>
    <t xml:space="preserve">DIAGNOSTICO Y REHABILITACION DE LA VIA LA PAZ MANAURE </t>
  </si>
  <si>
    <t>Vía San Diego - Media Luna</t>
  </si>
  <si>
    <t>Vía La Vega - Saloa</t>
  </si>
  <si>
    <t xml:space="preserve">RECUPERACION DE LA TRANSITABILIDAD DE LA VIA SALOA - LAS VEGAS AFECTADA POR LA OLA INVERNAL EN EL MUNICIPIO DE CHIMICHAGUA </t>
  </si>
  <si>
    <t>Vías terciarias, construidas, mejoradas y/o rehabilitadas.</t>
  </si>
  <si>
    <t>ESTUDIOS, DISEÑOS  Y CONSTRUCCION DEL PUENTE VARIANTE RIO BADILLO SECTOR ALTO DE LA VUELTA</t>
  </si>
  <si>
    <t xml:space="preserve">ESTUDIOS, DISEÑOS Y CONSTRUCCION DE LA VIA TRONCAL VIA NACIONAL AL CORREGIMIENTO LA VICTORIA SAN ISIDRO </t>
  </si>
  <si>
    <t xml:space="preserve">MANTENIMIENTO DE LA VIA ATANQUEZ CHEMESQUEMENA GUATAPURI </t>
  </si>
  <si>
    <t xml:space="preserve">ESTUDIOS DISEÑOS Y CONSTRUCCION DE LA VIA CARACOLICITO SAN FRANCISCO CHIMILA </t>
  </si>
  <si>
    <t xml:space="preserve">PLAN VIAL (OTRAS INTERVENCIONES) VIAS TERCIARIAS Y SECUNDARIAS: </t>
  </si>
  <si>
    <t>TERMINACIÒN  FISICAS  COLISEO DE FERIAS  MUNICIPIO DE VALLEDUPAR  DEPARTAMENTO DEL CESAR - II FASE</t>
  </si>
  <si>
    <t>Otorgar 22.265 subsidios de gas natural para usuarios de la zona urbana.</t>
  </si>
  <si>
    <t xml:space="preserve">22.265 subsidios de gas natural otorgados para usuarios de la zona urbana </t>
  </si>
  <si>
    <t xml:space="preserve">MASIFICACION DE GAS NATURAL PARA 15.000 SUBSIDIOS EN LOS DIFERENTES MUNICIPIOS DEL DEPARTAMENTO DEL CESAR - ZONA URBANA </t>
  </si>
  <si>
    <t>Otorgar 10.000 subsidios en gas natural para usuarios de la zona rural.</t>
  </si>
  <si>
    <t xml:space="preserve">10.000 subsidios en gas natural otorgados para usuarios de la zona rural </t>
  </si>
  <si>
    <t xml:space="preserve">MASIFICACION DE GAS NATURAL PARA 2..500 SUBSIDIOS EN LOS DIFERENTES MUNICIPIOS DEL DEPARTAMENTO DEL CESAR - ZONA RURAL </t>
  </si>
  <si>
    <t>Construir y/o mejorar 200 Kms. de redes de media y baja tensión.</t>
  </si>
  <si>
    <t>200 Kms. de redes de media y baja tensión construidos y/o mejorados</t>
  </si>
  <si>
    <t>ELECTRIFICACION  RURAL</t>
  </si>
  <si>
    <r>
      <t xml:space="preserve">Construir tres  </t>
    </r>
    <r>
      <rPr>
        <sz val="8"/>
        <color indexed="8"/>
        <rFont val="Arial"/>
        <family val="2"/>
      </rPr>
      <t>tanques de almacenamiento de agua potable en la zona urbana.</t>
    </r>
  </si>
  <si>
    <r>
      <t>T</t>
    </r>
    <r>
      <rPr>
        <sz val="8"/>
        <color indexed="8"/>
        <rFont val="Arial"/>
        <family val="2"/>
      </rPr>
      <t>anques de almacenamiento de agua potable en la zona urbana construidos.</t>
    </r>
  </si>
  <si>
    <r>
      <t>Diseñar y construir y/o mejorar, 500.000 m</t>
    </r>
    <r>
      <rPr>
        <vertAlign val="superscript"/>
        <sz val="8"/>
        <color indexed="8"/>
        <rFont val="Arial"/>
        <family val="2"/>
      </rPr>
      <t>2</t>
    </r>
    <r>
      <rPr>
        <sz val="8"/>
        <color indexed="8"/>
        <rFont val="Arial"/>
        <family val="2"/>
      </rPr>
      <t xml:space="preserve"> de espacios urbanos.</t>
    </r>
  </si>
  <si>
    <r>
      <t xml:space="preserve"> 500.000 m</t>
    </r>
    <r>
      <rPr>
        <vertAlign val="superscript"/>
        <sz val="8"/>
        <color indexed="8"/>
        <rFont val="Arial"/>
        <family val="2"/>
      </rPr>
      <t>2</t>
    </r>
    <r>
      <rPr>
        <sz val="8"/>
        <color indexed="8"/>
        <rFont val="Arial"/>
        <family val="2"/>
      </rPr>
      <t xml:space="preserve"> de espacios urbanos diseñados, construidos y/o mejorados</t>
    </r>
  </si>
  <si>
    <t>PLAN DE ACCION 2013 SECRETARIA DE INFRAESTRUCTURA</t>
  </si>
  <si>
    <t>Total recursos del año 1</t>
  </si>
  <si>
    <t>1. DE FRENTE CONTRA LA POBREZA</t>
  </si>
  <si>
    <t>1.1  Primera Infancia, niñez,  adolescentes y jóvenes “Por Siempre a Salvo”</t>
  </si>
  <si>
    <t xml:space="preserve">Realizar acciones afirmativas para impulsar la garantía de los derechos de la primera infancia, niñez, adolescentes y jóvenes. </t>
  </si>
  <si>
    <t>Impulsar la creación e institucionalización de un programa educativo dirigido a  las familias, para atender integralmente a niños y niñas  de 0 a 5 años en los 25 municipios, y lograr su máximo desarrollo.</t>
  </si>
  <si>
    <t xml:space="preserve">1.1.1     Protección Integral a la Primera Infancia </t>
  </si>
  <si>
    <t>Desarrollar e implementar un programa educativo de atención integral de la primera infancia, beneficiando a 15.000 niños y niñas.</t>
  </si>
  <si>
    <t>Programa educativo de atención integral de la primera infancia desarrollado e implementado</t>
  </si>
  <si>
    <t>5500 (19.645)</t>
  </si>
  <si>
    <t>Programa de Atención integral EDUCA POR SIEMPRE</t>
  </si>
  <si>
    <t>2.500.000.000</t>
  </si>
  <si>
    <t xml:space="preserve">ERIKA MAESTRE JEFE OFICINA DE POLITICA SOCIAL </t>
  </si>
  <si>
    <t xml:space="preserve">AGUSTINA ALVAREZ </t>
  </si>
  <si>
    <t>Gestionar la dotación en los establecimientos oficiales que desarrollan programas de educación inicial, con muebles, enseres, material educativo y menajes, para la atención integral de la primera infancia.</t>
  </si>
  <si>
    <t xml:space="preserve">Construir seis  hogares agrupados y dotarlos con muebles y enseres, materiales educativos y menaje para la atención integral de la primera infancia en los municipios más vulnerables </t>
  </si>
  <si>
    <t>Hogares agrupados construidos y dotados con menaje,  muebles y enseres.</t>
  </si>
  <si>
    <t>Consturcción de los centros de Desarrollo Infantil en convenio con la Fecereación Nacional de Departamentos y el ICBF</t>
  </si>
  <si>
    <t>2.400.000.000</t>
  </si>
  <si>
    <t>Hogares agrupados dotados con materiales educativos.</t>
  </si>
  <si>
    <t>Impulsar la creación de la Red Departamental de Hogares de Paso en los municipios, para la atención de los niños en situación de calle y mendicidad.</t>
  </si>
  <si>
    <t xml:space="preserve">1.1.2     Niñez, adolescencia y juventud </t>
  </si>
  <si>
    <t xml:space="preserve">Desarrollar acciones de sensibilización para prevenir la presencia de los niños y niñas en las calles. </t>
  </si>
  <si>
    <t>Acciones culturales de sensibilización para prevenir la presencia de los niños y niñas en las calles  desarrolladas.</t>
  </si>
  <si>
    <t>Programa Niñez, Adolescencia y Juventud Por Siempre a Salvo</t>
  </si>
  <si>
    <t>850.000.000</t>
  </si>
  <si>
    <t>Dotar a 25 bibliotecas públicas con material bibliográfico, audiovisual, musical, lúdico y parques</t>
  </si>
  <si>
    <t>Bibliotecas públicas dotadas con material bibliográfico, audiovisual, musical, lúdico y parques.</t>
  </si>
  <si>
    <t>Ludotecas naves Educa por Siempre</t>
  </si>
  <si>
    <t>Realizar 20 talleres departamentales con niños, adolescentes y jóvenes, impulsando la participación y concertación de la problemática social de esta población y fortaleciendo las experiencias de participación existentes.</t>
  </si>
  <si>
    <t>Talleres departamentales realizados con niños, adolescentes y jóvenes, impulsando la participación y concertación de la problemática social.</t>
  </si>
  <si>
    <t>7 POR MUNICIPIO</t>
  </si>
  <si>
    <t xml:space="preserve">Desarrollar  un programa de formación de  liderazgo y ciudadanía que permita empoderar a 3.000 adolescentes para desempeñar un papel activo en su propio desarrollo y el de sus comunidades, fortaleciendo el proceso a través de cuatro cumbres departamentales. </t>
  </si>
  <si>
    <t>3.000 adolescentes empoderados a través de un programa de formación de  liderazgo y ciudadanía, para desempeñar un papel activo de su propio desarrollo y el de sus comunidades desarrollados</t>
  </si>
  <si>
    <t xml:space="preserve">Promover la creación de comités de erradicación de trabajo infantil, en los municipios donde no existan. Brindar apoyo y acompañamiento técnico a los municipios que los tengan creados. </t>
  </si>
  <si>
    <t>Apoyar la capacidad operativa de los procesos de atención integral de 2.500 niños, niñas y adolescentes que se encuentra en riesgo  de trabajo infantil y sus peores formas, en articulación interinstitucional.</t>
  </si>
  <si>
    <t>Capacidad operativa de los procesos de atención integral de 2.500 niños, niñas y adolescentes en riesgo  de trabajo infantil y sus peores formas, apoyadas.</t>
  </si>
  <si>
    <t>Convenio Fundación Telefonica Programa-Proniño</t>
  </si>
  <si>
    <t>Gestionar alianzas estratégicas con instituciones, organizaciones y sectores  públicos y privados, que permitan implementar la estrategia nacional de erradicación del trabajo infantil y sus peores formas. (Trabajo infantil, explotación sexual comercial, trata de personas, reclutamiento de niños, niñas y adolescentes por grupos armados al margen de la ley, abuso sexual).</t>
  </si>
  <si>
    <t>Desarrollar e implementar un programa de prevención y atención psicosocial a los niños, niñas y adolescentes en el corredor minero, con el objetivo de prevenir y atender la explotación sexual comercial.</t>
  </si>
  <si>
    <t>Programa de prevención y atención psicosocial a los niños, niñas y adolescentes en el corredor minero, con el objetivo de prevenir y atender la explotación sexual comercial desarrollado e implementado.</t>
  </si>
  <si>
    <t>Brindar acompañamiento y facilitar el proceso de las elecciones municipales de los consejeros de juventud, para lograr la creación del Consejo Departamental de Juventudes.</t>
  </si>
  <si>
    <t>Crear el Consejo Departamental de Juventudes para impulsar el liderazgo y empoderamiento de la juventud cesarense.</t>
  </si>
  <si>
    <t>Consejo Departamental de Juventudes para impulsar el liderazgo y empoderamiento de la juventud cesarense creado.</t>
  </si>
  <si>
    <t xml:space="preserve">Desarrollar e implementar un programa de fortalecimiento de la identidad cultural, mediante el rescate de conocimientos propios que beneficien a los adolescentes y jóvenes de las comunidades indígenas que residen dentro y fuera del territorio ancestral. </t>
  </si>
  <si>
    <t>Programa de fortalecimiento de la identidad cultural, mediante el rescate de conocimientos propios que beneficien a los adolescentes y jóvenes de las comunidades indígenas que residen dentro y fuera del territorio ancestral desarrollado e implementado.</t>
  </si>
  <si>
    <t>1.6   Cesar: Equidad de Verdad</t>
  </si>
  <si>
    <t xml:space="preserve">1.6.1 Hoja de ruta para la discapacidad </t>
  </si>
  <si>
    <t>Capacitar 100 servidores públicos con el lenguaje de señas para atender a la población sorda del departamento.</t>
  </si>
  <si>
    <t>Servidores públicos con el lenguaje de señas para atender a la población sorda del departamento capacitados.</t>
  </si>
  <si>
    <t xml:space="preserve">Convenio con INSOR - INSITUTO NACIONAL DE SORDOS </t>
  </si>
  <si>
    <t>Trasportar 500 discapacitados al Centro de Atención de Rehabilitación.</t>
  </si>
  <si>
    <t>Discapacitados al Centro de Atención transportado.</t>
  </si>
  <si>
    <t xml:space="preserve"> Convenio con  IDRECC </t>
  </si>
  <si>
    <t>Concertar y ejecutar un plan de acción, basado en la política pública de discapacidad, según la ordenanza 016 del 31 de Julio del 2008.</t>
  </si>
  <si>
    <t>Realizar cuatro campañas de promoción y difusión de políticas de participación de la comunidad discapacitada.</t>
  </si>
  <si>
    <t>Campañas de promoción y difusión de políticas de participación de la comunidad discapacitada realizada.</t>
  </si>
  <si>
    <t>Fortalecer, con 1.200 unidades, el banco de ayudas técnicas para mejorar la calidad de vida  de las personas con alguna discapacidad.</t>
  </si>
  <si>
    <t>Banco de ayudas técnicas para mejorar la calidad de vida  de las personas con alguna discapacidad fortalecido.</t>
  </si>
  <si>
    <t xml:space="preserve">Contrato de suministro </t>
  </si>
  <si>
    <t>Realizar cuatro encuentros artísticos, culturales y folclóricos con niños, niñas, adolescentes  y jóvenes con algún grado de discapacidad.</t>
  </si>
  <si>
    <t>Encuentros artísticos, culturales y folclóricos con niños, niñas, adolescentes  y jóvenes con algún grado de discapacidad realizados.</t>
  </si>
  <si>
    <t xml:space="preserve">Realización del Festival Vallenato Fides Convenio </t>
  </si>
  <si>
    <t xml:space="preserve"> Promover la conformación, en los 25 municipios, de los cabildos de adulto mayor, la creación del cabildo mayor del Departamento y  la red de cabildos, como mecanismo de asociatividad y vigilancia de los planes, programas y políticas relacionados con el adulto mayor.</t>
  </si>
  <si>
    <t>1.6.4 Años dorados</t>
  </si>
  <si>
    <t>Desarrollar e implementar un programa que se propone, con mayor equidad y calidad, mejorar las condiciones de vida del adulto mayor, así como su protección social, articulado con los entes nacionales y municipales.</t>
  </si>
  <si>
    <t>Programa que se propone, con mayor equidad y calidad, mejorar las condiciones de vida del adulto mayor, así como su protección social, articulado con los entes nacionales y municipales desarrollado e implementado.</t>
  </si>
  <si>
    <t>Programa Años Dorados- Convenio Corazón Pais</t>
  </si>
  <si>
    <t xml:space="preserve"> Promover las condiciones nutricionales de 5.000 adultos mayores a través del programa de seguridad alimentaria.</t>
  </si>
  <si>
    <t>Adultos mayores alimentados</t>
  </si>
  <si>
    <t xml:space="preserve">Mejorar  las instalaciones locativas de nueve albergues (Centros de Vida) del adulto mayor y dotarlos de muebles y enseres, materiales lúdicos y menajes, entre otros requerimientos. </t>
  </si>
  <si>
    <t xml:space="preserve">Instalaciones locativas de nueve albergues (Centros de Vida) del adulto mayor y dotarlos de muebles y enseres, materiales lúdicos y menajes, entre otros requerimientos mejorados. </t>
  </si>
  <si>
    <t>Contrato de mejoramiento, adecuación y construcción</t>
  </si>
  <si>
    <t xml:space="preserve"> Promover y realizar campañas de sensibilización "una  vida libre de violencias”.</t>
  </si>
  <si>
    <t xml:space="preserve">1.6.5 Equidad de Género </t>
  </si>
  <si>
    <t xml:space="preserve">Desarrollar e implementar un programa de acciones afirmativas dirigido a las mujeres, que les permita participar, activamente, en el ejercicio pleno de sus derechos y en una vida libre de violencias </t>
  </si>
  <si>
    <t>Programa Mujeres Prosperas por Siempre A Salvo</t>
  </si>
  <si>
    <t>Promover y fomentar la formulación de la política pública para la población LGTBI, como mecanismo de participación y reconocimiento de derechos.</t>
  </si>
  <si>
    <t>1.6.6 Comunidad Sexualmente Diversa</t>
  </si>
  <si>
    <t>Desarrollar e implementar un programa que permita garantizar la protección, promoción, restitución y ejercicio efectivo de los derechos de la población LGBTI; así como la participación y el reconocimiento de la diversidad sexual.</t>
  </si>
  <si>
    <t>Programa que permita garantizar la protección, promoción, restitución y ejercicio efectivo de los derechos de la población LGBTI; así como la participación y el reconocimiento de la diversidad sexual desarrollado e implementado.</t>
  </si>
  <si>
    <t xml:space="preserve">Programa Comunidad Sexualmente Diversa </t>
  </si>
  <si>
    <t>Canalizar la oferta intersectorial e interinstitucional para beneficiar familias identificadas en la línea base de la Red Unidos, priorizando las  nueve dimensiones y 45 logros para superar la pobreza extrema a través de los servicios y programas sociales.</t>
  </si>
  <si>
    <t>1.6.7 Familias cesarenses en la Red Unidos</t>
  </si>
  <si>
    <t>Facilitar la atención a 30.000 familias a través de la oferta institucional e interinstitucional de acuerdo con la estrategia de la Red Unidos.</t>
  </si>
  <si>
    <t>Familias a través de la oferta institucional e interinstitucional de acuerdo con la estrategia de la Red Unidos atendidas.</t>
  </si>
  <si>
    <t>Convenio Registraduría Nacional- Convenio Idecesar-Convenio Sena</t>
  </si>
  <si>
    <t>Crear dos zonas libres de pobreza extrema</t>
  </si>
  <si>
    <t>Zonas libres de pobreza extrema creado</t>
  </si>
  <si>
    <t>PLAN DE ACCION 2013 POLITICA SOCIAL</t>
  </si>
  <si>
    <t>INVERSION POR PROYECTO</t>
  </si>
  <si>
    <t xml:space="preserve">1.2  Educación con resultado Superior  </t>
  </si>
  <si>
    <t>Mejorar la calidad educativa</t>
  </si>
  <si>
    <t>Realizar e implementar, gradualmente, el Plan de Infraestructura Educativa, para determinar el diagnóstico, inventario y acciones a seguir con el fin de mantener la actualización y fortalecimiento de las instalaciones.</t>
  </si>
  <si>
    <t>Plan de Infraestructura Educativa realizado</t>
  </si>
  <si>
    <t>Priorizar Proyecto Plan de Infraestructura Educativa</t>
  </si>
  <si>
    <t>Plan de infraestrucutra educativa priorizado</t>
  </si>
  <si>
    <t>Contratar poyecto Plan de Infraestructura Educativa</t>
  </si>
  <si>
    <t>Plan de infraestrucutra educativa contratado</t>
  </si>
  <si>
    <t>Ejecutar poyecto Plan de Infraestructura Educativa</t>
  </si>
  <si>
    <t>Plan de infraestrucutra educativa ejectudo</t>
  </si>
  <si>
    <t>Infraestructura de establecimientos educativos fortalecida.</t>
  </si>
  <si>
    <t xml:space="preserve"> Priorizar proyecto para fortalecer la Infraestructura de establecimientos educativos.</t>
  </si>
  <si>
    <t>Proyecto para fortalecer Infraestructura educativa de establecimientos educativos priorizado.</t>
  </si>
  <si>
    <t xml:space="preserve">  </t>
  </si>
  <si>
    <t>Contratar proyecto para fortalecer la Infraestructura de establecimientos educativos.</t>
  </si>
  <si>
    <t>Proyecto para fortalecer Infraestructura educativa de establecimientos educativos contratado.</t>
  </si>
  <si>
    <t>Ejecutar  proyecto para fortalecer la Infraestructura de establecimientos educativos.</t>
  </si>
  <si>
    <t>Proyecto para fortalecer Infraestructura educativa de establecimientos educativos ejecutado.</t>
  </si>
  <si>
    <t xml:space="preserve"> Dos megacolegios (CIEs) construidos.</t>
  </si>
  <si>
    <t xml:space="preserve"> Priorizar proyecto para construir dos megacolegios (CIEs).</t>
  </si>
  <si>
    <t xml:space="preserve">       Proyecto para construir dos megacolegios (CIEs) priorizados.</t>
  </si>
  <si>
    <t>Contratar  proyecto para construir dos megacolegios (CIEs).</t>
  </si>
  <si>
    <t xml:space="preserve">       Proyecto para construir dos megacolegios (CIEs) contratados.</t>
  </si>
  <si>
    <t>Ejecutar proyecto para construir dos megacolegios (CIEs).</t>
  </si>
  <si>
    <t xml:space="preserve">       Proyecto para construir dos megacolegios (CIEs) ejecutados.</t>
  </si>
  <si>
    <t>Predios en los que funcionan establecimientos educativos oficiales legalizados</t>
  </si>
  <si>
    <t>Priorizar proyecto para legalizar predios en los que funcionan establecimientos educativos oficiales.</t>
  </si>
  <si>
    <t>Proyecto para legalizar predios en los que funcionan establecimientos educativos oficiales priorizados.</t>
  </si>
  <si>
    <t>Contratar proyecto para legalizar predios en los que funcionan establecimientos educativos oficiales.</t>
  </si>
  <si>
    <t>Proyecto para legalizar predios en los que funcionan establecimientos educativos oficiales contratados.</t>
  </si>
  <si>
    <t>Ejecutar proyecto para legalizar predios en los que funcionan establecimientos educativos oficiales.</t>
  </si>
  <si>
    <t>Proyecto para legalizar predios en los que funcionan establecimientos educativos oficiales ejecutados.</t>
  </si>
  <si>
    <t>Aumentar, en cada vigencia, la cobertura en 500 alumnos en los establecimientos educativos oficiales del departamento.</t>
  </si>
  <si>
    <t>Alumnos en los establecimientos educativos oficiales del departamento aumentados</t>
  </si>
  <si>
    <t>SIMAT. Nomina</t>
  </si>
  <si>
    <t>Priorizar proyecto para atender los estudiantes en los establecimientos educativos oficiales del departamento del Cesar.</t>
  </si>
  <si>
    <t>Proyecto para atender los estudiantes en los establecimientos educativos oficiales del departamento del Cesar priorizado.</t>
  </si>
  <si>
    <t>Contratar proyecto para atender los estudiantes en los establecimientos educativos oficiales del departamento del Cesar.</t>
  </si>
  <si>
    <t>Proyecto para atender los estudiantes en los establecimientos educativos oficiales del departamento del Cesar Contratado</t>
  </si>
  <si>
    <t>Ejecutar proyecto para atender los estudiantes en los establecimientos educativos oficiales del departamento del Cesar.</t>
  </si>
  <si>
    <t>Proyecto para atender los estudiantes en los establecimientos educativos oficiales del departamento del Cesar ejecutado</t>
  </si>
  <si>
    <t>Priorizar proyecto para vigilantes en las instituciones Educativas</t>
  </si>
  <si>
    <t>Proyecto para vigilantes en las instituciones Educativas priorizado</t>
  </si>
  <si>
    <t>5.000.000.000</t>
  </si>
  <si>
    <t>Contratar proyecto para vigilantes en las instituciones Educativas</t>
  </si>
  <si>
    <t>Proyecto para vigilantes en las instituciones Educativas contratado.</t>
  </si>
  <si>
    <t>Ejecutar proyecto para vigilantes en las instituciones Educativas</t>
  </si>
  <si>
    <t>Proyecto para vigilantes en las instituciones Educativas ejecutado.</t>
  </si>
  <si>
    <t>Priorizar proyecto para Auxiliares administrataivas en  las instituciones Educativas</t>
  </si>
  <si>
    <t>Proyecto para Auxiliares administrataivas en  las instituciones Educativas priorizado</t>
  </si>
  <si>
    <t>Contratar proyecto para Auxiliares administrataivas en  las instituciones Educativas</t>
  </si>
  <si>
    <t>Proyecto para Auxiliares administrataivas en  las instituciones Educativas contratado</t>
  </si>
  <si>
    <t>Ejecutar proyecto para Auxiliares administrataivas en  las instituciones Educativas</t>
  </si>
  <si>
    <t>Proyecto para Auxiliares administrataivas en  las instituciones Educativas ejecutado</t>
  </si>
  <si>
    <t>Ejecutar proyecto para interventorias de los proyectos de la  Secretaria de Educación departamental.</t>
  </si>
  <si>
    <t>Proyecto para interventorias de los proyectos de la  Secretaria de Educación departamental ejecutado.</t>
  </si>
  <si>
    <t xml:space="preserve">Aumentar, en cada vigencia, la cobertura en 500 alumnos en los establecimientos educativos oficiales del  Dpto. </t>
  </si>
  <si>
    <t>Priorizar  proyecto  en cada vigencia la cobertura en 500 alumnos en los establecimientos  educativos oficiales del Departamento.</t>
  </si>
  <si>
    <t>Proyecto  en cada vigencia la cobertura en 500 alumnos en los establecimientos  educativos oficiales del Departamento priorizado.</t>
  </si>
  <si>
    <t>Contratar  proyecto  en cada vigencia la cobertura en 500 alumnos en los establecimientos  educativos oficiales del Departamento.</t>
  </si>
  <si>
    <t>Proyecto  en cada vigencia la cobertura en 500 alumnos en los establecimientos  educativos oficiales del Departamento contratrado.</t>
  </si>
  <si>
    <t>Ejecutar proyecto  en cada vigencia la cobertura en 500 alumnos en los establecimientos  educativos oficiales del Departamento.</t>
  </si>
  <si>
    <t>Proyecto  en cada vigencia la cobertura en 500 alumnos en los establecimientos  educativos oficiales del Departamento ejecutado.</t>
  </si>
  <si>
    <t>Atender los estudiantes con Necesidades Educativas Especiales en los establecimientos educativos oficiales del departamento del Cesar</t>
  </si>
  <si>
    <t xml:space="preserve">
APOYO PEDAGOGICO PARA OFRECER EDUCACION DE CALIDAD A LA POBLACIÓN CON NECESIDADES EDUCATIVAS ESPECIALES EN LOS 24 MUNICIPIOS NO CERTIFICADOS DEL DEPARTAMENTO DEL CESAR
</t>
  </si>
  <si>
    <t>Priorizar proyecto para atender los estudiantes con Necesidades Educativas Especiales en los establecimientos educativos oficiales del departamento del Cesar</t>
  </si>
  <si>
    <t>Proyecto para atender los estudiantes con Necesidades Educativas Especiales en los establecimientos educativos oficiales del departamento del Cesar priorizado.</t>
  </si>
  <si>
    <t>Secretaría de Educación</t>
  </si>
  <si>
    <t>Maria Liliana Jaimes</t>
  </si>
  <si>
    <t>Contratar proyecto para atender los estudiantes con Necesidades Educativas Especiales en los establecimientos educativos oficiales del departamento del Cesar</t>
  </si>
  <si>
    <t>Proyecto para atender los estudiantes con Necesidades Educativas Especiales en los establecimientos educativos oficiales del departamento del Cesar contratado.</t>
  </si>
  <si>
    <t>Gestionar la ampliación de cobertura en la educación con oferta de Instituciones Educativas Superiores  de carácter público o privado en el Departamento del cesar.</t>
  </si>
  <si>
    <t>Ejecutar proyecto para atender los estudiantes con Necesidades Educativas Especiales en los establecimientos educativos oficiales del departamento del Cesar</t>
  </si>
  <si>
    <t>Proyecto para atender los estudiantes con Necesidades Educativas Especiales en los establecimientos educativos oficiales del departamento del Cesar ejecutado</t>
  </si>
  <si>
    <t>Suministrar 87.000 raciones diarias de alimento  (calendario escolar), en los Establecimientos Educativos Oficiales del Departamento, por año.</t>
  </si>
  <si>
    <t>Raciones diarias de alimento  (calendario escolar) suministradas en los Establecimientos Educativos Oficiales del Departamento, por año.</t>
  </si>
  <si>
    <t>AMPLIAR Y/O MANTENER LA COBERTURA ESCOLAR LOGRADA EN EL AÑO        2011  EN EL DEPARTAMENTO DEL CESAR, GARANTIZANDO LA PERMANENCIA EN EL SISTEMA EDUCATIVO MEDIANTE APOYO ALIMENTARIO Y NUTRICIONAL AL ESCOLAR  Y ADOLESCENTE</t>
  </si>
  <si>
    <t>Priorizar proyecto para suministrar 87.000 raciones diares de alimento (calencario escolar), en los Establecimientos Educativos Oficiales del departamento por año.</t>
  </si>
  <si>
    <t>Proyecto para suministrar 87.000 raciones diares de alimento (calencario escolar), en los Establecimientos Educativos Oficiales del departamento por año priorizado.</t>
  </si>
  <si>
    <t>24.671.700.000</t>
  </si>
  <si>
    <t>Contratar proyecto para suministrar 87.000 raciones diares de alimento (calencario escolar), en los Establecimientos Educativos Oficiales del departamento por año.</t>
  </si>
  <si>
    <t>Proyecto para suministrar 87.000 raciones diares de alimento (calencario escolar), en los Establecimientos Educativos Oficiales del departamento por año contratado</t>
  </si>
  <si>
    <t>Ejecutar proyecto para suministrar 87.000 raciones diares de alimento (calencario escolar), en los Establecimientos Educativos Oficiales del departamento por año.</t>
  </si>
  <si>
    <t>Proyecto para suministrar 87.000 raciones diares de alimento (calencario escolar), en los Establecimientos Educativos Oficiales del departamento por año ejecutado</t>
  </si>
  <si>
    <t>Disminuir el analfabetismo y la deserción escolar en todos los niveles</t>
  </si>
  <si>
    <t>Asegurar  la gratuidad de 15.000 estudiantes de los grados 12º, 13º y los ciclos de jóvenes y adultos.</t>
  </si>
  <si>
    <t>Estudiantes de los grados 12º, 13º con gratuidad asegurada</t>
  </si>
  <si>
    <t>FORTALECIMIENTO A LA CALIDAD EDUCATIVA PARA JÒVENES Y ADULTOS DE LOS GRADOS 12 Y 13 Y LOS CICLOS DEL 1 AL 6, EN TODO EL DPTO. DEL CESAR.</t>
  </si>
  <si>
    <t xml:space="preserve">Priorizar el proyecto para asegurar la gratuidad a los estudiantes de los grados 12º, 13º </t>
  </si>
  <si>
    <t>Proyecto para asegurar la gratuidad a los estudiantes de los grados 12º, 13º  priorizado</t>
  </si>
  <si>
    <t>1.500.000.000</t>
  </si>
  <si>
    <t xml:space="preserve">Contratar el proyecto para asegurar la gratuidad a los estudiantes de los grados 12º, 13º </t>
  </si>
  <si>
    <t>Proyecto para asegurar la gratuidad a los estudiantes de los grados 12º, 13º  contratado</t>
  </si>
  <si>
    <t xml:space="preserve">Ejecutar el proyecto para asegurar la gratuidad a los estudiantes de los grados 12º, 13º </t>
  </si>
  <si>
    <t>Proyecto para asegurar la gratuidad a los estudiantes de los grados 12º, 13º  ejecutado</t>
  </si>
  <si>
    <t>Estudiantes de los ciclos I al VI con gratuidad asegurada</t>
  </si>
  <si>
    <t>Priorizar proyecto para asegurar la gratuidad a los estudiantes de los ciclos I al VI.</t>
  </si>
  <si>
    <t>Proyecto para asegurar la gratuidad a los estudiantes de los ciclos I al VI priorizado</t>
  </si>
  <si>
    <t>Contratar proyecto para asegurar la gratuidad a los estudiantes de los ciclos I al VI.</t>
  </si>
  <si>
    <t>Proyecto para asegurar la gratuidad a los estudiantes de los ciclos I al VI contratado</t>
  </si>
  <si>
    <t>Ejecutar proyecto para asegurar la gratuidad a los estudiantes de los ciclos I al VI.</t>
  </si>
  <si>
    <t>Proyecto para asegurar la gratuidad a los estudiantes de los ciclos I al VI ejecutar</t>
  </si>
  <si>
    <t>Adecuar y dotar, con infraestructura tecnológica, a las dos Escuelas Normales Superiores, para mejorar la calidad de la formación de la educación de los estudiantes.</t>
  </si>
  <si>
    <t>Infraestructura tecnológica, a las dos Escuelas Normales Superiores, para mejorar la calidad de la formación de la educación de los estudiantes adecuadas.</t>
  </si>
  <si>
    <t>Priorizar proyecto para Infraestructura tecnológica, a las dos Escuelas Normales Superiores, para mejorar la calidad de la formación de la educación de los estudiantes adecuadas.</t>
  </si>
  <si>
    <t>Proyecto para Infraestructura tecnológica, a las dos Escuelas Normales Superiores, para mejorar la calidad de la formación de la educación de los estudiantes adecuadas priorizado.</t>
  </si>
  <si>
    <t>1.656.000.000</t>
  </si>
  <si>
    <t>Contratar proyecto para Infraestructura tecnológica, a las dos Escuelas Normales Superiores, para mejorar la calidad de la formación de la educación de los estudiantes adecuadas.</t>
  </si>
  <si>
    <t>Proyecto para Infraestructura tecnológica, a las dos Escuelas Normales Superiores, para mejorar la calidad de la formación de la educación de los estudiantes adecuadas contratado.</t>
  </si>
  <si>
    <t>Ejecutar proyecto para Infraestructura tecnológica, a las dos Escuelas Normales Superiores, para mejorar la calidad de la formación de la educación de los estudiantes adecuadas.</t>
  </si>
  <si>
    <t>Proyecto para Infraestructura tecnológica, a las dos Escuelas Normales Superiores, para mejorar la calidad de la formación de la educación de los estudiantes adecuadas ejecutado</t>
  </si>
  <si>
    <t>Infraestructura tecnológica, a las dos Escuelas Normales Superiores, para mejorar la calidad de la formación de la educación de los estudiantes dotadas.</t>
  </si>
  <si>
    <t>Priorizar proyecto para Infraestructura tecnológica, a las dos Escuelas Normales Superiores, para mejorar la calidad de la formación de la educación de los estudiantes dotadas.</t>
  </si>
  <si>
    <t>Proyecto para Infraestructura tecnológica, a las dos Escuelas Normales Superiores, para mejorar la calidad de la formación de la educación de los estudiantes dotadas priorizado.</t>
  </si>
  <si>
    <t>Contratar proyecto para Infraestructura tecnológica, a las dos Escuelas Normales Superiores, para mejorar la calidad de la formación de la educación de los estudiantes dotadas.</t>
  </si>
  <si>
    <t>Proyecto para Infraestructura tecnológica, a las dos Escuelas Normales Superiores, para mejorar la calidad de la formación de la educación de los estudiantes dotadas contratado.</t>
  </si>
  <si>
    <t>Ejecutar proyecto para Infraestructura tecnológica, a las dos Escuelas Normales Superiores, para mejorar la calidad de la formación de la educación de los estudiantes dotadas.</t>
  </si>
  <si>
    <t>Proyecto para Infraestructura tecnológica, a las dos Escuelas Normales Superiores, para mejorar la calidad de la formación de la educación de los estudiantes dotadas ejecutado.</t>
  </si>
  <si>
    <t>Mejorar la eficiencia y la eficacia en la gestión del sector, proporcionando una educación acorde a los requerimientos regionales y a los desafíos y oportunidades planteados por la globalización.</t>
  </si>
  <si>
    <t>Mantener 100% la oferta de transporte escolar para los estudiantes de la zona rural en el sistema educativo, según las necesidades tramitadas por los  municipios no certificados.</t>
  </si>
  <si>
    <t>Estudiantes de la zona rural en el sistema educativo, según las necesidades tramitadas por los  municipios no certificados transportados.</t>
  </si>
  <si>
    <t>SERVICIO DE TRANSPORTE ESCOLAR PARA LOS NIÑOS, NIÑAS, ADOLESCENTES Y JÓVENES EN TODO EL DEPARTAMENTO DEL CESAR</t>
  </si>
  <si>
    <t>Priorizar proyecto para estudiantes de la zona rural en el sistema educativo, según las necesidades tramitadas por los  municipios no certificados transportados.</t>
  </si>
  <si>
    <t>Proyecto para estudiantes de la zona rural en el sistema educativo, según las necesidades tramitadas por los  municipios no certificados transportados priorizado.</t>
  </si>
  <si>
    <t>1.805.200.000</t>
  </si>
  <si>
    <t>Contratar proyecto para estudiantes de la zona rural en el sistema educativo, según las necesidades tramitadas por los  municipios no certificados transportados.</t>
  </si>
  <si>
    <t>Proyecto para estudiantes de la zona rural en el sistema educativo, según las necesidades tramitadas por los  municipios no certificados transportados contratado.</t>
  </si>
  <si>
    <t>Ejecutar proyecto para estudiantes de la zona rural en el sistema educativo, según las necesidades tramitadas por los  municipios no certificados transportados.</t>
  </si>
  <si>
    <t>Proyecto para estudiantes de la zona rural en el sistema educativo, según las necesidades tramitadas por los  municipios no certificados transportados ejecutado.</t>
  </si>
  <si>
    <t>Acompañar y hacer seguimiento y control al 100% de los establecimientos educativos, de acuerdo con las acciones derivadas de los Fondos de Servicios Educativos.</t>
  </si>
  <si>
    <t>Número de fondos de servicios educativos de los establecimientos educativos acompañados.</t>
  </si>
  <si>
    <t>PROYECTO PARA FORTALECER INSTITUCIONALMENTE AL SECREATRIA DE EDUCACIÒN EN LA ATENCIÒN EFICAZ DE LA DEMANDA EDUCATIVA EXISTENTE EN LOS ESTABLECIMIENTOS EDUCATIVOS OFICIALES DEL DEPARTAMENTO DEL CESAR, VIGENCIA 2013</t>
  </si>
  <si>
    <t>Priorizar proyecto para los establecimientos educativos, de acuerdo con las acciones derivadas de los Fondos de Servicios Educativos acompañados.</t>
  </si>
  <si>
    <t>Proyecto para los establecimientos educativos, de acuerdo con las acciones derivadas de los Fondos de Servicios Educativos acompañados priorizado.</t>
  </si>
  <si>
    <t xml:space="preserve">Daniel Contento </t>
  </si>
  <si>
    <t>Contratar proyecto para los establecimientos educativos, de acuerdo con las acciones derivadas de los Fondos de Servicios Educativos acompañados.</t>
  </si>
  <si>
    <t>Proyecto para los establecimientos educativos, de acuerdo con las acciones derivadas de los Fondos de Servicios Educativos acompañados contratado.</t>
  </si>
  <si>
    <t>Ejecutar proyecto para los establecimientos educativos, de acuerdo con las acciones derivadas de los Fondos de Servicios Educativos acompañados.</t>
  </si>
  <si>
    <t>Proyecto para los establecimientos educativos, de acuerdo con las acciones derivadas de los Fondos de Servicios Educativos acompañados ejecutado.</t>
  </si>
  <si>
    <t>Estructurar y adoptar un programa de capacitación para estudiantes, docentes y directivos docentes, en los siguientes énfasis: actualización administrativa, bilingüismo, diseño, aplicación e interpretación de instrumentos de evaluación escolar interna tipo SABER/TIMSS/PISA, uso pedagógico de las MTIC, formación para la sexualidad y construcción de ciudadanía.</t>
  </si>
  <si>
    <t>Docentes y directivos docentes, formados en la educación para la sexualidad y construcción de ciudadanía.</t>
  </si>
  <si>
    <t>Priorizar proyecto para docentes y directivos docentes, formados en la educación para la sexualidad y construcción de ciudadanía.</t>
  </si>
  <si>
    <t>Proyecto para docentes y directivos docentes, formados en la educación para la sexualidad y construcción de ciudadanía priorizado.</t>
  </si>
  <si>
    <t>Contratar proyecto para docentes y directivos docentes, formados en la educación para la sexualidad y construcción de ciudadanía.</t>
  </si>
  <si>
    <t>Proyecto para docentes y directivos docentes, formados en la educación para la sexualidad y construcción de ciudadanía contratado.</t>
  </si>
  <si>
    <t>Ejecutar proyecto para docentes y directivos docentes, formados en la educación para la sexualidad y construcción de ciudadanía.</t>
  </si>
  <si>
    <t>Proyecto para docentes y directivos docentes, formados en la educación para la sexualidad y construcción de ciudadanía ejecutado.</t>
  </si>
  <si>
    <t xml:space="preserve">Docentes y directivos docentes capacitados en bilingüismo </t>
  </si>
  <si>
    <t xml:space="preserve">Priorizar proyecto para docentes y directivos docentes capacitados en bilingüismo </t>
  </si>
  <si>
    <t>Proyecto para docentes y directivos docentes capacitados en bilingüismo priorizado.</t>
  </si>
  <si>
    <t xml:space="preserve">Contratar proyecto para docentes y directivos docentes capacitados en bilingüismo </t>
  </si>
  <si>
    <t>Proyecto para docentes y directivos docentes capacitados en bilingüismo contratado.</t>
  </si>
  <si>
    <t xml:space="preserve">Ejecutar proyecto para docentes y directivos docentes capacitados en bilingüismo </t>
  </si>
  <si>
    <t>Proyecto para docentes y directivos docentes capacitados en bilingüismo ejecutado.</t>
  </si>
  <si>
    <t>Docentes y directivos docentes capacitados en el diseño, aplicación e interpretación de instrumentos de evaluación escolar interna tipo SABER/TIMSS/PISA.</t>
  </si>
  <si>
    <t>Priorizar proyecto para docentes y directivos docentes capacitados en el diseño, aplicación e interpretación de instrumentos de evaluación escolar interna tipo SABER/TIMSS/PISA.</t>
  </si>
  <si>
    <t>Proyecto para docentes y directivos docentes capacitados en el diseño, aplicación e interpretación de instrumentos de evaluación escolar interna tipo SABER/TIMSS/PISA priorizado.</t>
  </si>
  <si>
    <t>Contratar proyecto para docentes y directivos docentes capacitados en el diseño, aplicación e interpretación de instrumentos de evaluación escolar interna tipo SABER/TIMSS/PISA.</t>
  </si>
  <si>
    <t>Proyecto para docentes y directivos docentes capacitados en el diseño, aplicación e interpretación de instrumentos de evaluación escolar interna tipo SABER/TIMSS/PISA contratado.</t>
  </si>
  <si>
    <t>Concentrar esfuerzos en la formación y cualificación de docentes, priorizando a los que soportan la articulación del programa “De Cero a Siempre”, con el sistema educativo. Priorizar igualmente, la formación de docentes en el diseño y aplicación de las pruebas tipo SABER/TIMSS/PISA y competencias básicas, científicas, laborales y ciudadanas, dotación de materiales y elementos de apoyo pedagógico; así como la sostenibilidad y el fortalecimiento del plan departamental de bilingüismo.</t>
  </si>
  <si>
    <t xml:space="preserve"> Ejecutar proyecto para docentes y directivos docentes capacitados en el diseño, aplicación e interpretación de instrumentos de evaluación escolar interna tipo SABER/TIMSS/PISA.</t>
  </si>
  <si>
    <t>Proyecto para docentes y directivos docentes capacitados en el diseño, aplicación e interpretación de instrumentos de evaluación escolar interna tipo SABER/TIMSS/PISA ejecutado.</t>
  </si>
  <si>
    <t>Docentes y directivos docentes capacitados en el uso pedagógico de las MTIC.</t>
  </si>
  <si>
    <t xml:space="preserve"> Priorizar proyecto para docentes y directivos docentes capacitados en el uso pedagógico de las MTIC.</t>
  </si>
  <si>
    <t>Proyecto para docentes y directivos docentes capacitados en el uso pedagógico de las MTIC priorizado.</t>
  </si>
  <si>
    <t>Contratar proyecto para docentes y directivos docentes capacitados en el uso pedagógico de las MTIC.</t>
  </si>
  <si>
    <t>Proyecto para docentes y directivos docentes capacitados en el uso pedagógico de las MTIC contratado.</t>
  </si>
  <si>
    <t xml:space="preserve"> Capacitar a los docentes de las diferentes instituciones oficiales en la identificación, manejo pedagógico y estratégico de estudiantes con falencias de aprendizaje leve, en educación pre-escolar, básica primaria y media, bajo principios y fundamentos de la neuropedagogía y TIC.
 Promover y articular con el gobierno nacional el acceso y uso de las TICS, para mejorar la cobertura, calidad y pertinencia en los procesos educativos y laborales, estructuración de contenidos, formación de competencia laboral, con la finalidad que se articulen a los procesos pedagógicos de los docentes y estudiantes.</t>
  </si>
  <si>
    <t>Ejecutar proyecto para docentes y directivos docentes capacitados en el uso pedagógico de las MTIC.</t>
  </si>
  <si>
    <t>Proyecto para docentes y directivos docentes capacitados en el uso pedagógico de las MTIC ejecutado.</t>
  </si>
  <si>
    <t>Docentes y directivos docentes capacitados en la aplicación de los estandares de las nueve áreas fundamentales de educación formal.</t>
  </si>
  <si>
    <t>Priorizar proyecto para docentes y directivos docentes capacitados en la aplicación de los estandares de las nueve áreas fundamentales de educación formal.</t>
  </si>
  <si>
    <t>Proyecto para docentes y directivos docentes capacitados en la aplicación de los estandares de las nueve áreas fundamentales de educación formal priorizado.</t>
  </si>
  <si>
    <t>Contratar proyecto para docentes y directivos docentes capacitados en la aplicación de los estandares de las nueve áreas fundamentales de educación formal.</t>
  </si>
  <si>
    <t>Proyecto para docentes y directivos docentes capacitados en la aplicación de los estandares de las nueve áreas fundamentales de educación formal contratado.</t>
  </si>
  <si>
    <t>Ejecutar proyecto para docentes y directivos docentes capacitados en la aplicación de los estandares de las nueve áreas fundamentales de educación formal.</t>
  </si>
  <si>
    <t>Proyecto para docentes y directivos docentes capacitados en la aplicación de los estandares de las nueve áreas fundamentales de educación formal ejecutado.</t>
  </si>
  <si>
    <t>Docentes y directivos docentes capacitados en didáctica y metodologías de las nueve áreas fundamentales de educación formal.</t>
  </si>
  <si>
    <t>Priorizar proyecto para docentes y directivos docentes capacitados en didáctica y metodologías de las nueve áreas fundamentales de educación formal.</t>
  </si>
  <si>
    <t>Proyecto para docentes y directivos docentes capacitados en didáctica y metodologías de las nueve áreas fundamentales de educación formal priorizado.</t>
  </si>
  <si>
    <t>Contratar proyecto para docentes y directivos docentes capacitados en didáctica y metodologías de las nueve áreas fundamentales de educación formal.</t>
  </si>
  <si>
    <t>Proyecto para docentes y directivos docentes capacitados en didáctica y metodologías de las nueve áreas fundamentales de educación formal contratado.</t>
  </si>
  <si>
    <t>Ejecutar proyecto para docentes y directivos docentes capacitados en didáctica y metodologías de las nueve áreas fundamentales de educación formal.</t>
  </si>
  <si>
    <t>Proyecto para docentes y directivos docentes capacitados en didáctica y metodologías de las nueve áreas fundamentales de educación formal ejecutado.</t>
  </si>
  <si>
    <t>Docentes y directivos docentes capacitados en orientación profesional y vocacional.</t>
  </si>
  <si>
    <t>Priorizar proyecto para docentes y directivos docentes capacitados en orientación profesional y vocacional.</t>
  </si>
  <si>
    <t>Proyecto para docentes y directivos docentes capacitados en orientación profesional y vocacional priorizado.</t>
  </si>
  <si>
    <t>Contratar proyecto para docentes y directivos docentes capacitados en orientación profesional y vocacional.</t>
  </si>
  <si>
    <t>Proyecto para docentes y directivos docentes capacitados en orientación profesional y vocacional contratado.</t>
  </si>
  <si>
    <t>Ejecutar proyecto para docentes y directivos docentes capacitados en orientación profesional y vocacional.</t>
  </si>
  <si>
    <t>Proyecto para docentes y directivos docentes capacitados en orientación profesional y vocacional ejecutado.</t>
  </si>
  <si>
    <t>Docentes y directivos docentes indígenas  capacitados en lenguas propias.</t>
  </si>
  <si>
    <t>Priorizar proyecto para docentes y directivos docentes indígenas  capacitados en lenguas propias.</t>
  </si>
  <si>
    <t>Proyecto para docentes y directivos docentes indígenas  capacitados en lenguas propias priorizado.</t>
  </si>
  <si>
    <t>Contratar proyecto para docentes y directivos docentes indígenas  capacitados en lenguas propias.</t>
  </si>
  <si>
    <t>Proyecto para docentes y directivos docentes indígenas  capacitados en lenguas propias contratado.</t>
  </si>
  <si>
    <t>Ejecutar  proyecto para docentes y directivos docentes indígenas  capacitados en lenguas propias.</t>
  </si>
  <si>
    <t>Proyecto para docentes y directivos docentes indígenas  capacitados en lenguas propias ejecuatado.</t>
  </si>
  <si>
    <t>Docentes y directivos docentes afrocesarenses capacitados en etnoeducación.</t>
  </si>
  <si>
    <t>Priorizar proyecto para docentes y directivos docentes afrocesarenses capacitados en etnoeducación.</t>
  </si>
  <si>
    <t>Proyecto para docentes y directivos docentes afrocesarenses capacitados en etnoeducación priorizado</t>
  </si>
  <si>
    <t>Contratar proyecto para docentes y directivos docentes afrocesarenses capacitados en etnoeducación.</t>
  </si>
  <si>
    <t>Proyecto para docentes y directivos docentes afrocesarenses capacitados en etnoeducación contratado.</t>
  </si>
  <si>
    <t>Ejecutar proyecto para docentes y directivos docentes afrocesarenses capacitados en etnoeducación.</t>
  </si>
  <si>
    <t>Proyecto para docentes y directivos docentes afrocesarenses capacitados en etnoeducación ejecutado.</t>
  </si>
  <si>
    <t>Proyecto para docentes y directivos docentes indígenas  capacitados en lenguas propias ejecutado.</t>
  </si>
  <si>
    <t>Docentes y directivos docentes capacitados en el programa de "Cero a Siempre"</t>
  </si>
  <si>
    <t>Priorizar proyecto para docentes y directivos docentes capacitados en el programa de "Cero a Siempre"</t>
  </si>
  <si>
    <t>Proyecto para docentes y directivos docentes capacitados en el programa de "Cero a Siempre" priorizado.</t>
  </si>
  <si>
    <t>Marina Ortiz Quintero</t>
  </si>
  <si>
    <t>Contratar proyecto para docentes y directivos docentes capacitados en el programa de "Cero a Siempre"</t>
  </si>
  <si>
    <t>Proyecto para docentes y directivos docentes capacitados en el programa de "Cero a Siempre" contratado.</t>
  </si>
  <si>
    <t xml:space="preserve"> Concentrar esfuerzos en la formación y cualificación de docentes, priorizando a los que soportan la articulación del programa “De Cero a Siempre”, con el sistema educativo. Priorizar igualmente, la formación de docentes en el diseño y aplicación de las pruebas tipo SABER/TIMSS/PISA y competencias básicas, científicas, laborales y ciudadanas, dotación de materiales y elementos de apoyo pedagógico; así como la sostenibilidad y el fortalecimiento del plan departamental de bilingüismo.</t>
  </si>
  <si>
    <t>Ejecutar proyecto para docentes y directivos docentes capacitados en el programa de "Cero a Siempre"</t>
  </si>
  <si>
    <t>Proyecto para docentes y directivos docentes capacitados en el programa de "Cero a Siempre" ejecutado.</t>
  </si>
  <si>
    <t>Docentes y directivos docentes capacitados en las asignaturas agrícolas y agropecuarias.</t>
  </si>
  <si>
    <t>Priorizar proyecto para docentes y directivos docentes capacitados en las asignaturas agrícolas y agropecuarias.</t>
  </si>
  <si>
    <t>Proyecto para docentes y directivos docentes capacitados en las asignaturas agrícolas y agropecuarias priorizado.</t>
  </si>
  <si>
    <t>Contratar proyecto para docentes y directivos docentes capacitados en las asignaturas agrícolas y agropecuarias.</t>
  </si>
  <si>
    <t>Proyecto para docentes y directivos docentes capacitados en las asignaturas agrícolas y agropecuarias contratado</t>
  </si>
  <si>
    <t>Ejecutar proyecto para docentes y directivos docentes capacitados en las asignaturas agrícolas y agropecuarias.</t>
  </si>
  <si>
    <t>Proyecto para docentes y directivos docentes capacitados en las asignaturas agrícolas y agropecuarias ejecutado.</t>
  </si>
  <si>
    <t>Docentes y directivos docentes capacitados capacitados en educación preescolar.</t>
  </si>
  <si>
    <t>Priorizar proyecto para docentes y directivos docentes capacitados capacitados en educación preescolar.</t>
  </si>
  <si>
    <t>Proyecto para docentes y directivos docentes capacitados capacitados en educación preescolar priorizado.</t>
  </si>
  <si>
    <t>Contratar proyecto para docentes y directivos docentes capacitados capacitados en educación preescolar.</t>
  </si>
  <si>
    <t>Proyecto para docentes y directivos docentes capacitados capacitados en educación preescolar contratado.</t>
  </si>
  <si>
    <t>Ejecutar proyecto para docentes y directivos docentes capacitados capacitados en educación preescolar.</t>
  </si>
  <si>
    <t>Proyecto para docentes y directivos docentes capacitados capacitados en educación preescolar ejecutado.</t>
  </si>
  <si>
    <t>Docentes y bibliotecarios formados en bibliotecología.</t>
  </si>
  <si>
    <t>Priorizar proyecto para docentes y bibliotecarios formados en bibliotecología.</t>
  </si>
  <si>
    <t>Proyecto para docentes y bibliotecarios formados en bibliotecología priorizado.</t>
  </si>
  <si>
    <t>Contratar proyecto para docentes y bibliotecarios formados en bibliotecología.</t>
  </si>
  <si>
    <t>Proyecto para docentes y bibliotecarios formados en bibliotecología contratado.</t>
  </si>
  <si>
    <t>Ejecutar proyecto para docentes y bibliotecarios formados en bibliotecología.</t>
  </si>
  <si>
    <t>Proyecto para docentes y bibliotecarios formados en bibliotecología ejecutado.</t>
  </si>
  <si>
    <t>Estudiantes capacitados en empresarismo</t>
  </si>
  <si>
    <t>Priorizar proyecto  para estudiantes capacitados en empresarismo</t>
  </si>
  <si>
    <t>Proyecto  para estudiantes capacitados en empresarismo priorizado.</t>
  </si>
  <si>
    <t>Contratar proyecto  para estudiantes capacitados en empresarismo</t>
  </si>
  <si>
    <t>Proyecto  para estudiantes capacitados en empresarismo contratado.</t>
  </si>
  <si>
    <t>Ejecutar proyecto  para estudiantes capacitados en empresarismo</t>
  </si>
  <si>
    <t>Proyecto  para estudiantes capacitados en empresarismo ejecutado.</t>
  </si>
  <si>
    <t>Estudiantes capacitados en bilinguismo</t>
  </si>
  <si>
    <t>Priorizar proyecto para estudiantes capacitados en bilinguismo</t>
  </si>
  <si>
    <t>Proyecto para estudiantes capacitados en bilinguismo priorizado.</t>
  </si>
  <si>
    <t>Contratar proyecto para estudiantes capacitados en bilinguismo</t>
  </si>
  <si>
    <t>Proyecto para estudiantes capacitados en bilinguismo contratado.</t>
  </si>
  <si>
    <t>Ejecutar proyecto para estudiantes capacitados en bilinguismo</t>
  </si>
  <si>
    <t>Proyecto para estudiantes capacitados en bilinguismo ejecutado.</t>
  </si>
  <si>
    <t>Establecimientos educativos, dotados con textos escolares.</t>
  </si>
  <si>
    <t>Priozar proyecto establecimientos educativos, dotados con textos escolares.</t>
  </si>
  <si>
    <t>Proyecto establecimientos educativos, dotados con textos escolares priorizado.</t>
  </si>
  <si>
    <t>Contratar  proyecto establecimientos educativos, dotados con textos escolares.</t>
  </si>
  <si>
    <t>Proyecto establecimientos educativos, dotados con textos escolares contratado.</t>
  </si>
  <si>
    <t>Ejecutar proyecto establecimientos educativos, dotados con textos escolares.</t>
  </si>
  <si>
    <t>Proyecto establecimientos educativos, dotados con textos escolares ejecutado.</t>
  </si>
  <si>
    <t>Adecuar y/o dotar salas virtuales con conectividad en los establecimientos educativos oficiales, con software especializado en inglés, laboratorios virtuales de física y química, y áreas fundamentales apoyado por las estrategias de los ministerios de TIC y Educación.</t>
  </si>
  <si>
    <t>Salas virtuales en los establecimientos educativos oficiales  adecuadas y dotadas con conectividad, software especializado en inglés, laboratorios virtuales de física y química, y áreas fundamentales apoyado por las estrategias de los ministerios de las TIC y de Educación.</t>
  </si>
  <si>
    <t>Priorizar proyecto para salas virtuales en los establecimientos educativos oficiales  adecuadas y dotadas con conectividad, software especializado en inglés, laboratorios virtuales de física y química, y áreas fundamentales apoyado por las estrategias de los ministerios de las TIC y de Educación.</t>
  </si>
  <si>
    <t>Proyecto para salas virtuales en los establecimientos educativos oficiales  adecuadas y dotadas con conectividad, software especializado en inglés, laboratorios virtuales de física y química, y áreas fundamentales apoyado por las estrategias de los ministerios de las TIC y de Educación priorizado.</t>
  </si>
  <si>
    <t>Contratar proyecto para salas virtuales en los establecimientos educativos oficiales  adecuadas y dotadas con conectividad, software especializado en inglés, laboratorios virtuales de física y química, y áreas fundamentales apoyado por las estrategias de los ministerios de las TIC y de Educación.</t>
  </si>
  <si>
    <t>Proyecto para salas virtuales en los establecimientos educativos oficiales  adecuadas y dotadas con conectividad, software especializado en inglés, laboratorios virtuales de física y química, y áreas fundamentales apoyado por las estrategias de los ministerios de las TIC y de Educación contratado.</t>
  </si>
  <si>
    <t>Ejecutar proyecto para salas virtuales en los establecimientos educativos oficiales  adecuadas y dotadas con conectividad, software especializado en inglés, laboratorios virtuales de física y química, y áreas fundamentales apoyado por las estrategias de los ministerios de las TIC y de Educación.</t>
  </si>
  <si>
    <t>Proyecto para salas virtuales en los establecimientos educativos oficiales  adecuadas y dotadas con conectividad, software especializado en inglés, laboratorios virtuales de física y química, y áreas fundamentales apoyado por las estrategias de los ministerios de las TIC y de Educación ejecutado.</t>
  </si>
  <si>
    <t>salas virtuales en los establecimientos educativos oficiales dotadas con software especializado en inglés, laboratorios virtuales de física y química, y áreas fundamentales apoyado por las estrategias de los ministerios de TIC y Educación.</t>
  </si>
  <si>
    <t>Priorizar proyecto  para salas virtuales en los establecimientos educativos oficiales dotadas con software especializado en inglés, laboratorios virtuales de física y química, y áreas fundamentales apoyado por las estrategias de los ministerios de TIC y Educación.</t>
  </si>
  <si>
    <t>Proyecto  para salas virtuales en los establecimientos educativos oficiales dotadas con software especializado en inglés, laboratorios virtuales de física y química, y áreas fundamentales apoyado por las estrategias de los ministerios de TIC y Educación priorizado.</t>
  </si>
  <si>
    <t>Contratar proyecto  para salas virtuales en los establecimientos educativos oficiales dotadas con software especializado en inglés, laboratorios virtuales de física y química, y áreas fundamentales apoyado por las estrategias de los ministerios de TIC y Educación.</t>
  </si>
  <si>
    <t>Proyecto  para salas virtuales en los establecimientos educativos oficiales dotadas con software especializado en inglés, laboratorios virtuales de física y química, y áreas fundamentales apoyado por las estrategias de los ministerios de TIC y Educación contratado.</t>
  </si>
  <si>
    <t>Ejecutar proyecto  para salas virtuales en los establecimientos educativos oficiales dotadas con software especializado en inglés, laboratorios virtuales de física y química, y áreas fundamentales apoyado por las estrategias de los ministerios de TIC y Educación.</t>
  </si>
  <si>
    <t>Proyecto  para salas virtuales en los establecimientos educativos oficiales dotadas con software especializado en inglés, laboratorios virtuales de física y química, y áreas fundamentales apoyado por las estrategias de los ministerios de TIC y Educación ejecutado.</t>
  </si>
  <si>
    <t>Formar 31.000  estudiantes  de los grados 10 y 11, en competencias laborales específicas, a través de la integración con el SENA ó la articulación con instituciones de educación superior e Instituciones de Educación para el Trabajo y Desarrollo Humano, y sector productivo, en  Establecimientos Educativos.</t>
  </si>
  <si>
    <t>Estudiantes  de los grados 10 y 11 formados en competencias laborales específicas, a través de la integración con el SENA, con  instituciones de educación superior y educación para el Trabajo y Desarrollo Humano.</t>
  </si>
  <si>
    <t>Priorizar proyecto para estudiantes  de los grados 10 y 11 formados en competencias laborales específicas, a través de la integración con el SENA, con  instituciones de educación superior y educación para el Trabajo y Desarrollo Humano.</t>
  </si>
  <si>
    <t>Proyecto para estudiantes  de los grados 10 y 11 formados en competencias laborales específicas, a través de la integración con el SENA, con  instituciones de educación superior y educación para el Trabajo y Desarrollo Humano priorizado.</t>
  </si>
  <si>
    <t>300.000.000</t>
  </si>
  <si>
    <t>Contratar proyecto para estudiantes  de los grados 10 y 11 formados en competencias laborales específicas, a través de la integración con el SENA, con  instituciones de educación superior y educación para el Trabajo y Desarrollo Humano.</t>
  </si>
  <si>
    <t>Proyecto para estudiantes  de los grados 10 y 11 formados en competencias laborales específicas, a través de la integración con el SENA, con  instituciones de educación superior y educación para el Trabajo y Desarrollo Humano contratado.</t>
  </si>
  <si>
    <t>Ejecutar proyecto para estudiantes  de los grados 10 y 11 formados en competencias laborales específicas, a través de la integración con el SENA, con  instituciones de educación superior y educación para el Trabajo y Desarrollo Humano.</t>
  </si>
  <si>
    <t>Proyecto para estudiantes  de los grados 10 y 11 formados en competencias laborales específicas, a través de la integración con el SENA, con  instituciones de educación superior y educación para el Trabajo y Desarrollo Humano ejecutado.</t>
  </si>
  <si>
    <t>Capacitar a 1.000 docentes y 25.000 estudiantes en el aprendizaje y desarrollo del programa ONDAS Colciencias (Ciencia y Tecnología).</t>
  </si>
  <si>
    <t>Docentes capacitados para desarrollo del programa ONDAS Colciencias (Ciencia y Tecnología).</t>
  </si>
  <si>
    <t>Priorizar proyecto para docentes capacitados para desarrollo del programa ONDAS Colciencias (Ciencia y Tecnología).</t>
  </si>
  <si>
    <t>Proyecto para docentes capacitados para desarrollo del programa ONDAS Colciencias (Ciencia y Tecnología) Priorizado</t>
  </si>
  <si>
    <t>550.000.000</t>
  </si>
  <si>
    <t>Contratar proyecto para docentes capacitados para desarrollo del programa ONDAS Colciencias (Ciencia y Tecnología).</t>
  </si>
  <si>
    <t>Proyecto para docentes capacitados para desarrollo del programa ONDAS Colciencias (Ciencia y Tecnología) contratado.</t>
  </si>
  <si>
    <t>Ejecutar proyecto para docentes capacitados para desarrollo del programa ONDAS Colciencias (Ciencia y Tecnología).</t>
  </si>
  <si>
    <t>Proyecto para docentes capacitados para desarrollo del programa ONDAS Colciencias (Ciencia y Tecnología) ejecutado.</t>
  </si>
  <si>
    <t>Docentes y directivos docentes formados en robótica educativa</t>
  </si>
  <si>
    <t>Priorizar proyecto para docentes y directivos docentes formados en robótica educativa</t>
  </si>
  <si>
    <t>Proyecto para docentes y directivos docentes formados en robótica educativa Priorizado.</t>
  </si>
  <si>
    <t>Contratar proyecto para docentes y directivos docentes formados en robótica educativa</t>
  </si>
  <si>
    <t>Proyecto para docentes y directivos docentes formados en robótica educativa contratado.</t>
  </si>
  <si>
    <t>Ejecutar proyecto para docentes y directivos docentes formados en robótica educativa</t>
  </si>
  <si>
    <t>Proyecto para docentes y directivos docentes formados en robótica educativa ejecutado.</t>
  </si>
  <si>
    <t>Estudiantes formados en robótica educativa</t>
  </si>
  <si>
    <t>Priorizar proyecto para estudiantes formados en robótica educativa</t>
  </si>
  <si>
    <t>Proyecto para estudiantes formados en robótica educativa priorizado.</t>
  </si>
  <si>
    <t>Contratar proyecto para estudiantes formados en robótica educativa</t>
  </si>
  <si>
    <t>Proyecto para estudiantes formados en robótica educativa contratado.</t>
  </si>
  <si>
    <t>Ejecutar proyecto para estudiantes formados en robótica educativa</t>
  </si>
  <si>
    <t>Proyecto para estudiantes formados en robótica educativa ejecutado</t>
  </si>
  <si>
    <t>Estudiantes capacitados en el aprendizaje y desarrollo del programa ONDAS Colciencias (Ciencia y Tecnología).</t>
  </si>
  <si>
    <t>Priorizar proyecto para estudiantes capacitados en el aprendizaje y desarrollo del programa ONDAS Colciencias (Ciencia y Tecnología).</t>
  </si>
  <si>
    <t>Proyecto para estudiantes capacitados en el aprendizaje y desarrollo del programa ONDAS Colciencias (Ciencia y Tecnología) priorizado.</t>
  </si>
  <si>
    <t>Contratar proyecto para estudiantes capacitados en el aprendizaje y desarrollo del programa ONDAS Colciencias (Ciencia y Tecnología).</t>
  </si>
  <si>
    <t>Proyecto para estudiantes capacitados en el aprendizaje y desarrollo del programa ONDAS Colciencias (Ciencia y Tecnología) contratado.</t>
  </si>
  <si>
    <t>Ejecutar proyecto para estudiantes capacitados en el aprendizaje y desarrollo del programa ONDAS Colciencias (Ciencia y Tecnología).</t>
  </si>
  <si>
    <t>Proyecto para estudiantes capacitados en el aprendizaje y desarrollo del programa ONDAS Colciencias (Ciencia y Tecnología) ejecutado.</t>
  </si>
  <si>
    <t>Feria de ciencia y tecnología departamental, regional, nacional e internacional realizadas.</t>
  </si>
  <si>
    <t>Priorizar proyecto para feria de ciencia y tecnología departamental, regional, nacional e internacional realizadas.</t>
  </si>
  <si>
    <t>Proyecto para feria de ciencia y tecnología departamental, regional, nacional e internacional realizadas priorizado.</t>
  </si>
  <si>
    <t>Contratar proyecto para feria de ciencia y tecnología departamental, regional, nacional e internacional realizadas.</t>
  </si>
  <si>
    <t>Proyecto para feria de ciencia y tecnología departamental, regional, nacional e internacional realizadas contratado.</t>
  </si>
  <si>
    <t>Ejecutar proyecto para feria de ciencia y tecnología departamental, regional, nacional e internacional realizadas.</t>
  </si>
  <si>
    <t>Proyecto para feria de ciencia y tecnología departamental, regional, nacional e internacional realizadas ejecutado.</t>
  </si>
  <si>
    <t>Foros nacional, departamentales y municipales realizados</t>
  </si>
  <si>
    <t xml:space="preserve">Priorizar proyecto para foros nacional, departamentales y municipales realizados </t>
  </si>
  <si>
    <t xml:space="preserve">Proyecto para foros nacional, departamentales y municipales realizados priorizado. </t>
  </si>
  <si>
    <t xml:space="preserve">Contratar proyecto para foros nacional, departamentales y municipales realizados </t>
  </si>
  <si>
    <t>Proyecto para foros nacional, departamentales y municipales realizados contratado.</t>
  </si>
  <si>
    <t xml:space="preserve">Ejecutar proyecto para foros nacional, departamentales y municipales realizados </t>
  </si>
  <si>
    <t xml:space="preserve">Proyecto para foros nacional, departamentales y municipales realizados ejecutado. </t>
  </si>
  <si>
    <t>Atender  a 2.000 alumnos en el ciclo I y 7.000 en el ciclo II al VI, anualmente, por medio de metodologías flexibles</t>
  </si>
  <si>
    <t>Alumnos en el ciclo I, atendidos por medio de metodologías flexibles</t>
  </si>
  <si>
    <t>Priorizar proyecto para alumnos en el ciclo I, atendidos por medio de metodologías flexibles.</t>
  </si>
  <si>
    <t>Priorizar proyecto para alumnos en el ciclo I, atendidos por medio de metodologías flexibles priorizado.</t>
  </si>
  <si>
    <t>Contratar proyecto para alumnos en el ciclo I, atendidos por medio de metodologías flexibles</t>
  </si>
  <si>
    <t>Priorizar proyecto para alumnos en el ciclo I, atendidos por medio de metodologías flexibles contratado.</t>
  </si>
  <si>
    <t xml:space="preserve"> Capacitar a los docentes oficiales con metodologías flexibles: modelo de círculos y aceleración del aprendizaje, escuela nueva, telesecundaria, post primaria y media rural, a través del programa de Educación Rural.</t>
  </si>
  <si>
    <t>Ejecutar proyecto para alumnos en el ciclo I, atendidos por medio de metodologías flexibles</t>
  </si>
  <si>
    <t>Priorizar proyecto para alumnos en el ciclo I, atendidos por medio de metodologías flexibles ejecutado.</t>
  </si>
  <si>
    <t>Alumnos en los ciclo II al VI atendidos por medio de metodologías flexibles</t>
  </si>
  <si>
    <t>Priorizar proyecto para alumnos en los ciclo II al VI atendidos por medio de metodologías flexibles</t>
  </si>
  <si>
    <t>Proyecto para alumnos en los ciclo II al VI atendidos por medio de metodologías flexibles priorizado.</t>
  </si>
  <si>
    <t>Contratar proyecto para alumnos en los ciclo II al VI atendidos por medio de metodologías flexibles</t>
  </si>
  <si>
    <t>Proyecto para alumnos en los ciclo II al VI atendidos por medio de metodologías flexibles contratado.</t>
  </si>
  <si>
    <t>Ejecutar proyecto para alumnos en los ciclo II al VI atendidos por medio de metodologías flexibles</t>
  </si>
  <si>
    <t>Proyecto para alumnos en los ciclo II al VI atendidos por medio de metodologías flexibles ejecutado.</t>
  </si>
  <si>
    <t>Dotar en los Modelos Educativos Flexibles - Programa de Educación Rural</t>
  </si>
  <si>
    <t>Estudiantes del sector rural beneficiados con los Modelos Educativos Flexibles dentro del Programa de Educación Rural .</t>
  </si>
  <si>
    <t>Priorizar proyecto para estudiantes del sector rural beneficiados con los Modelos Educativos Flexibles dentro del Programa de Educación Rural .</t>
  </si>
  <si>
    <t>Proyecto para estudiantes del sector rural beneficiados con los Modelos Educativos Flexibles dentro del Programa de Educación Rural priorizado.</t>
  </si>
  <si>
    <t>Contratar proyecto para estudiantes del sector rural beneficiados con los Modelos Educativos Flexibles dentro del Programa de Educación Rural .</t>
  </si>
  <si>
    <t>Proyecto para estudiantes del sector rural beneficiados con los Modelos Educativos Flexibles dentro del Programa de Educación Rural contratado.</t>
  </si>
  <si>
    <t>Ejecutar proyecto para estudiantes del sector rural beneficiados con los Modelos Educativos Flexibles dentro del Programa de Educación Rural .</t>
  </si>
  <si>
    <t>Proyecto para estudiantes del sector rural beneficiados con los Modelos Educativos Flexibles dentro del Programa de Educación Rural ejecutado.</t>
  </si>
  <si>
    <t>Impulsar 80 Proyectos Ambientales Escolares, PRAE, en su componente ambiental.</t>
  </si>
  <si>
    <t>Proyectos Ambientales Escolares, PRAE, en su componente ambiental impulsados.</t>
  </si>
  <si>
    <t>Priorizar proyectos Ambientales Escolares, PRAE, en su componente ambiental impulsados.</t>
  </si>
  <si>
    <t>Proyectos Ambientales Escolares, PRAE, en su componente ambiental impulsados priorizado</t>
  </si>
  <si>
    <t>500.000.000</t>
  </si>
  <si>
    <t>Contratar proyectos Ambientales Escolares, PRAE, en su componente ambiental impulsados.</t>
  </si>
  <si>
    <t>Proyectos Ambientales Escolares, PRAE, en su componente ambiental impulsados contratado.</t>
  </si>
  <si>
    <t>Ejecutar proyectos Ambientales Escolares, PRAE, en su componente ambiental impulsados.</t>
  </si>
  <si>
    <t>Proyectos Ambientales Escolares, PRAE, en su componente ambiental impulsados ejecutado.</t>
  </si>
  <si>
    <t>Socializar e implementar dos macroprocesos del Sistema de Gestión de Calidad.</t>
  </si>
  <si>
    <t>Macroprocesos del Sistema de Gestión de Calidad implementados.</t>
  </si>
  <si>
    <t>Priorizar proyecto para macroprocesos del Sistema de Gestión de Calidad implementados.</t>
  </si>
  <si>
    <t>Proyecto para macroprocesos del Sistema de Gestión de Calidad implementados priorizado.</t>
  </si>
  <si>
    <t>80.000.000</t>
  </si>
  <si>
    <t>Contratar proyecto para macroprocesos del Sistema de Gestión de Calidad implementados.</t>
  </si>
  <si>
    <t>Proyecto para macroprocesos del Sistema de Gestión de Calidad implementados contratado</t>
  </si>
  <si>
    <t>Ejecutar proyecto para macroprocesos del Sistema de Gestión de Calidad implementados.</t>
  </si>
  <si>
    <t>Proyecto para macroprocesos del Sistema de Gestión de Calidad implementados ejecutado.</t>
  </si>
  <si>
    <t xml:space="preserve">Crear dos CERES y fortalecer tres existentes. </t>
  </si>
  <si>
    <t xml:space="preserve">CERES creados </t>
  </si>
  <si>
    <t xml:space="preserve">Priorizar proyecto para CERES creados </t>
  </si>
  <si>
    <t>Proyecto para CERES creados  priorizado.</t>
  </si>
  <si>
    <t>800.000.000</t>
  </si>
  <si>
    <t xml:space="preserve">Contratar proyecto para CERES creados </t>
  </si>
  <si>
    <t>Proyecto para CERES creados  contratado.</t>
  </si>
  <si>
    <t xml:space="preserve">Ejecutar proyecto para CERES creados </t>
  </si>
  <si>
    <t>Proyecto para CERES creados  ejecutado</t>
  </si>
  <si>
    <t>Otorgar 56.700 subsidios a estudiantes en la educación superior, provenientes de los estratos 1, 2 y 3, a través de FEDECESAR.</t>
  </si>
  <si>
    <t>Subsidios a estudiantes en la educación superior, provenientes de los estratos 1, 2 y 3, a través de FEDECESAR otorgados.</t>
  </si>
  <si>
    <t>Priorizar proyecto para subsidios a estudiantes en la educación superior, provenientes de los estratos 1, 2 y 3, a través de FEDECESAR otorgados priorizado.</t>
  </si>
  <si>
    <t>Proyecto para subsidios a estudiantes en la educación superior, provenientes de los estratos 1, 2 y 3, a través de FEDECESAR otorgados priorizado.</t>
  </si>
  <si>
    <t>Contratar proyecto para subsidios a estudiantes en la educación superior, provenientes de los estratos 1, 2 y 3, a través de FEDECESAR otorgados priorizado.</t>
  </si>
  <si>
    <t>Proyecto para subsidios a estudiantes en la educación superior, provenientes de los estratos 1, 2 y 3, a través de FEDECESAR otorgados contratado.</t>
  </si>
  <si>
    <t>Mantener la cobertura de FEDECESAR para estudiantes de educación superior, y gestionar el fortalecimiento del Fondo con otros recursos financieros, de conformidad con lo establecido en la Ordenanza 005 de 2008.
  Gestionar la ampliación de cobertura en la educación con oferta de Instituciones Educativas Superiores  de carácter público o privado en el Departamento del cesar.</t>
  </si>
  <si>
    <t>Ejecutar proyecto para subsidios a estudiantes en la educación superior, provenientes de los estratos 1, 2 y 3, a través de FEDECESAR otorgados priorizado.</t>
  </si>
  <si>
    <t>Proyecto para subsidios a estudiantes en la educación superior, provenientes de los estratos 1, 2 y 3, a través de FEDECESAR otorgados ejecutado.</t>
  </si>
  <si>
    <t xml:space="preserve">Dotar, con 4.280 computadores y/o aulas móviles, a los establecimientos educativos del departamento con el Plan Vive Digital, a través de la estrategia “N@tivos Digitales” </t>
  </si>
  <si>
    <t xml:space="preserve">Computadores y/o aulas móviles entregados a los establecimientos educativos del departamento con el Plan Vive Digital, a través de la estrategia “N@tivos Digitales” </t>
  </si>
  <si>
    <t xml:space="preserve">Priorizar proyecto para Computadores y/o aulas móviles entregados a los establecimientos educativos del departamento con el Plan Vive Digital, a través de la estrategia “N@tivos Digitales” </t>
  </si>
  <si>
    <t>Proyecto para Computadores y/o aulas móviles entregados a los establecimientos educativos del departamento con el Plan Vive Digital, a través de la estrategia “N@tivos Digitales” priorizado.</t>
  </si>
  <si>
    <t xml:space="preserve">Contratar proyecto para Computadores y/o aulas móviles entregados a los establecimientos educativos del departamento con el Plan Vive Digital, a través de la estrategia “N@tivos Digitales” </t>
  </si>
  <si>
    <t>Proyecto para Computadores y/o aulas móviles entregados a los establecimientos educativos del departamento con el Plan Vive Digital, a través de la estrategia “N@tivos Digitales” contratado.</t>
  </si>
  <si>
    <t xml:space="preserve">Ejecutar proyecto para Computadores y/o aulas móviles entregados a los establecimientos educativos del departamento con el Plan Vive Digital, a través de la estrategia “N@tivos Digitales” </t>
  </si>
  <si>
    <t>Proyecto para Computadores y/o aulas móviles entregados a los establecimientos educativos del departamento con el Plan Vive Digital, a través de la estrategia “N@tivos Digitales” ejecutado.</t>
  </si>
  <si>
    <t>Fomentar ocho proyectos de investigación e innovación, pertinentes.</t>
  </si>
  <si>
    <t>Proyectos de investigación e innovación, pertinentes fomentados.</t>
  </si>
  <si>
    <t>Priorizar proyectos de investigación e innovación, pertinentes fomentados.</t>
  </si>
  <si>
    <t>Proyectos de investigación e innovación, pertinentes fomentados priorizado.</t>
  </si>
  <si>
    <t>Contratar proyectos de investigación e innovación, pertinentes fomentados.</t>
  </si>
  <si>
    <t>Proyectos de investigación e innovación, pertinentes fomentados contratado.</t>
  </si>
  <si>
    <t>Ejecutar proyectos de investigación e innovación, pertinentes fomentados.</t>
  </si>
  <si>
    <t>Proyectos de investigación e innovación, pertinentes fomentados ejecutado.</t>
  </si>
  <si>
    <t>Formar en alto nivel (maestrías y doctorados) a 30 docentes y directivos docentes.</t>
  </si>
  <si>
    <t>Docentes y directivos docentes en alto nivel maestrías y doctorados  formados.</t>
  </si>
  <si>
    <t>Priorizar proyecto para docentes y directivos docentes en alto nivel maestrías y doctorados  formados.</t>
  </si>
  <si>
    <t>Proyecto para docentes y directivos docentes en alto nivel maestrías y doctorados  formados priorizado.</t>
  </si>
  <si>
    <t>1.000.000.000</t>
  </si>
  <si>
    <t>Contratar proyecto para docentes y directivos docentes en alto nivel maestrías y doctorados  formados.</t>
  </si>
  <si>
    <t>Proyecto para docentes y directivos docentes en alto nivel maestrías y doctorados  formados contratado.</t>
  </si>
  <si>
    <t>Ejecutar proyecto para docentes y directivos docentes en alto nivel maestrías y doctorados  formados.</t>
  </si>
  <si>
    <t>Proyecto para docentes y directivos docentes en alto nivel maestrías y doctorados  formados ejecutado.</t>
  </si>
  <si>
    <t>PLAN DE ACCION 2013 SECRETARIA DE EDUCACION</t>
  </si>
  <si>
    <r>
      <t>PLAN DE INFRAESTRUCTURA ESCOLAR</t>
    </r>
    <r>
      <rPr>
        <i/>
        <sz val="8"/>
        <color indexed="8"/>
        <rFont val="Arial"/>
        <family val="2"/>
      </rPr>
      <t xml:space="preserve"> PARA FORTALECER LAS INSTALACIONES DE LOS ESTABLECIMIENTOS EDUCATIVOS EN EL DEPARTAMENTO DEL CESAR</t>
    </r>
  </si>
  <si>
    <r>
      <rPr>
        <sz val="8"/>
        <color indexed="8"/>
        <rFont val="Arial"/>
        <family val="2"/>
      </rPr>
      <t>Docentes y directivos docentes indígenas  capacitados en lenguas propias.</t>
    </r>
  </si>
  <si>
    <r>
      <rPr>
        <sz val="8"/>
        <color indexed="8"/>
        <rFont val="Times New Roman"/>
        <family val="1"/>
      </rPr>
      <t xml:space="preserve"> </t>
    </r>
    <r>
      <rPr>
        <sz val="8"/>
        <color indexed="8"/>
        <rFont val="Arial"/>
        <family val="2"/>
      </rPr>
      <t>Impulsar la formación docente en etno-educación, con el propósito de conservar la identidad cultural de los pueblos indígenas y afro cesarenses, atendiendo la política pública de la población afro descendientes y conforme a lo señalado en la ordenanza 05 de 2008.</t>
    </r>
  </si>
  <si>
    <t>Construir y dotar el edificio del Archivo General del Departamento.</t>
  </si>
  <si>
    <t>Edificio del Archivo General del Departamento construido y dotado.</t>
  </si>
  <si>
    <t>CONSTRUCCION DEL ARCHIVO GENERAL DEL DEPARTAMENTO DEL CESAR EN EN EL MUNICIPIO DE VALLEDUPAR CESAR.</t>
  </si>
  <si>
    <t>ELABORAR EL  PRYECTO, VIABILIZAR  Y PRIORIZAR</t>
  </si>
  <si>
    <t>PROYECTO ELABORADO, Y PUESTA EN MARCHA  DE LA EJECUCION</t>
  </si>
  <si>
    <t xml:space="preserve">Edificio del  Archivo del Departamento del Cesar Dotado. </t>
  </si>
  <si>
    <t>COMPRAVENTA DE  EQUIPOS Y MUBLES PARA DOTAR EL EDIFICIO DEL ARCHIVO DEL DPTO. DEL CESAR</t>
  </si>
  <si>
    <t>ELABORACION DEL PROYECTO, VIABILIZADO Y PRIORIZADO.</t>
  </si>
  <si>
    <t>PROYECTO ELEABORADO Y ETAPA PRECONTRACTUAL INICIADA</t>
  </si>
  <si>
    <t>Construir e Implementar el centro de computos y cableado estructurado de la Gobernacion del Cesar</t>
  </si>
  <si>
    <t>Centro de cómputo y cableado estructurado de la gobernación del Cesar construido e implemetado.</t>
  </si>
  <si>
    <t>CONSTRUCCION E IMPLEMENTACION DEL CENTRO DE COMPUTO, DEPARTAEMNTO DE SISTEMA Y CABLEADO ESTRUCTURADO DE LA GOBERNACION DEL CESAR.</t>
  </si>
  <si>
    <t>REALIZAR EL PROYECTO Y SOLICITAR CERTIFICADO DE DISPONIBILIDAD PRESUPUESTAL.</t>
  </si>
  <si>
    <t>PROYECTO REALIZADO Y ETAPA PRECONTRACTUAL INICIADA</t>
  </si>
  <si>
    <t>REALIZAR SEGUIMIENTO A LA CONTRATACION DE LA CENTRO DE COMPUTO Y CABLEADO ESTRUCTURADO DE LA GOBERNACION DEL CESAR</t>
  </si>
  <si>
    <t>CENTRO DE COMPUTO Y CABLEADO ESTRUCTURADO DE LA GOBERNACION DEL CESAR CONSTRUIDO E IMPLEMENTADO</t>
  </si>
  <si>
    <t>REMODELAR LA ESTRUCTURA FISICA DE LA GOBERANCION MEJORANDO LOS AMBIENTES LABORALES</t>
  </si>
  <si>
    <t>REMODELACION DE LA ESTRUCTURA FISICA DE LAG OBERANCION, MEJORANDO LOS AMBIENTES LABORALES.</t>
  </si>
  <si>
    <t>REALIZAR  EL PROYECTO PARA LA REMODELAR LA ESTRUCTURA FISICA DE LA GOBERNACION, MEJORANDO LOS AMBIENTES LABORALES DE 4.000</t>
  </si>
  <si>
    <t>METROS CUADRADOS DE LA ESTRUCTURA FISICA DE LA GOBERNACION REMODELADOS DE 4.000</t>
  </si>
  <si>
    <t>REALIZAR EL INVENTARIO DE LOS BIENES DEL DEPARTAMETNO Y LA RESPECTIVA REVISION DE TITULOS Y AVALUOS</t>
  </si>
  <si>
    <t>CONTRATAR LOS SERVICIOS PARA REALIZAR EL INVENTARIO DE LOS BIENES DEL DEPARTAMETNO Y LA RESPECTIVA REVISION DE TITULOS Y AVALUOS</t>
  </si>
  <si>
    <t>REALIZAR PROYECTO VIABILIZAR Y PRIORIZAR</t>
  </si>
  <si>
    <t>PROYECTO VIABILIZADO  Y PRIORIZADO</t>
  </si>
  <si>
    <t xml:space="preserve">REALIZAR CONVOCATORIA PARA LA  PRESTACION DEL SERVICION DE LEVANTAMIENTO DE INVENTARIO DE LOS BIENES DEL DEPARTAMETNO Y LA RESPECTIVA REVISION DE TITULOS Y AVALUOS </t>
  </si>
  <si>
    <t>INVENTARIO DE LOS BIENES DEL DEPARTAMENTO Y LA RESPECTIVA REVISION DE TITULOS Y AVALUOS REALIZADO</t>
  </si>
  <si>
    <t>RENOVAR  Y/O REFACCIONAR LOS BIENES MUEBLES TECNOLOGICOS INFORMATICOS Y DE COMUNICACION</t>
  </si>
  <si>
    <t>COMPRAVENTA DE  BIENES MUEBLES Y DE EQUIPOS DE COMPUTO  PARA LA GOBERNACION DEL DEPARTAMENTO DEL CESAR.</t>
  </si>
  <si>
    <t>Elaborar estudios de mercado   y elaborar proyecto</t>
  </si>
  <si>
    <t>estudio de mercado  y proyecto elaborado</t>
  </si>
  <si>
    <t>REALIZAR CONVOCATORIA PARA LA COMPRAVENTA DE LOS BIENES Y REALIZAR  EL CONTRATO PARA LA FIRMA.</t>
  </si>
  <si>
    <t>CONVOCATORIA REALIZADA Y CONTRATO FIRMADO.</t>
  </si>
  <si>
    <t>BIENES TECNOLOGICOS INFORMATICOS Y DE COMUNICACIONS RENOVADOS</t>
  </si>
  <si>
    <t>REALIZAR ESTUDIOS PARA LA ADQUISICION DE BIENES TECNOLOGICOS Y DE INFORMATICAS Y DE COMUNICACIÓN RENOVADOS</t>
  </si>
  <si>
    <t>ESTUDIOS REALIZADOS  PARA LA ADQUISICION DE BIENES TECNOLOGICOS Y DE INFORMATICAS Y DE COMUNICACIÓN</t>
  </si>
  <si>
    <t>REALIZAR CONVOCATORIA PARA LA COMPRAVENTA DE BIENES TECNOLOGICOS, INFORMATICOS Y DE COMUNIACION  RENOVADOS</t>
  </si>
  <si>
    <t>CONVOCATORIA REALIZADA PARA LA COMPRAVENTA DE BIENES TECNOLOGICOS, INFORMATICOS Y DE COMUNIACION  RENOVADOS</t>
  </si>
  <si>
    <t>REALIZAR EL CONTRATO PARA LA COMPRAVENTA DE BIENES TECNOLOGICOS INFORMATICOS Y DE COMUNICACIÓN RENOVADOS</t>
  </si>
  <si>
    <t>CONTRATO REALIZADO  PARA LA COMPRAVENTA DE BIENES TECNOLOGICOS INFORMATICOS Y DE COMUNICACIÓN RENOVADOS</t>
  </si>
  <si>
    <t>PLAN DE ACCION 2013 SECRETARIA GENERAL</t>
  </si>
  <si>
    <t>FESTIVAL DE LAS ARTES</t>
  </si>
  <si>
    <t>CAPACITAR EN EL USO DE LA RADIO  COMUNITARIA</t>
  </si>
  <si>
    <t xml:space="preserve">APOYO DIRECTO  A  ARTISTAS     </t>
  </si>
  <si>
    <t>ENCUENTRO DE DIRECTORES DE CULTURA Y MUSICA</t>
  </si>
  <si>
    <t>CAMPAÑA DE SENSIBILIZACIÓN  DE DERECHOS CULTURALES DIRIGIDOS A LA PRIMERA INFANCIA, NIÑOS, NIÑAS, ADOLESCENTES Y JOVENES.</t>
  </si>
  <si>
    <t>ACTIVIDAD</t>
  </si>
  <si>
    <t>PARA EL FORTALECIMIENTO Y LA CONTINUIDAD DE LA GESTIÓN, PROMOCIÓN, DIFUSION DE LOS PROCESOS CULTURALES DEL DEPARTAMENTO DEL CESAR DURANTE EL AÑO 2013</t>
  </si>
  <si>
    <t>PROYECTO</t>
  </si>
  <si>
    <t>ASISTIR Y BRINDAR APOYO EN EL DESARROLLO DE LOS PROCESOS DE LA COORDINACION DE CULTURA</t>
  </si>
  <si>
    <t>PLAN DEPARTAMENTAL DE MUSICA</t>
  </si>
  <si>
    <t>RESCATE DE LAS TRADICIONES FOLCLORICAS Y RELIGIOSAS DEL DEPARTAMETO DEL CESAR</t>
  </si>
  <si>
    <t>APOYO A FESTIVALES FOLCLORICOS Y FIESTAS PATRONALES DE</t>
  </si>
  <si>
    <t xml:space="preserve"> LOS 25 MUNICIPIOS DEL  DEPARTAMENTO DEL CESAR. </t>
  </si>
  <si>
    <t>SERVICIO DE TRANSPORTE DE LA OFICINA ASESORA DE CULTURA PARA APOYO A LA VERIFICACIÓN, CONTROL Y SEGUIMIENTOS DE LOS DIFERENTES PROGRAMAS QUE REALIZA LA SECTORIAL EN LOS DIFERENTES MUNICIPIOS DEL DEPARTAMENTO.</t>
  </si>
  <si>
    <t xml:space="preserve">SERVICIO DE TRANSPORTE PARA APOYAR A LOS DIFERENTES GRUPOS FOLCLÓRICOS Y CULTURALES EN EL DESPLAZAMIENTO A NIVEL NACIONAL E INTERNACIONAL  PARA PROMOCIONAR LA IDENTIDAD CULTURAL DEL DEPARTAMENTO. </t>
  </si>
  <si>
    <t>PROGRAMA DEPARTAMENTAL DE LECTURA Y ESCRITURA</t>
  </si>
  <si>
    <t>FORTALECIMIENTO DE LA BIBLIOTECA PÚBLICA DEPARTAMENTAL</t>
  </si>
  <si>
    <t xml:space="preserve">PRESERVACIÓN Y CONSERVACIÓN DE BIENES MATERIALES E INMATERIALES DEL DEPARTAMENTO DEL CESAR   </t>
  </si>
  <si>
    <t>SEGURIDAD SOCIAL DE LOS GESTORES CULTURALES</t>
  </si>
  <si>
    <t>CONSTRUCCIÓN CENTRO CULTURA VALLENATA</t>
  </si>
  <si>
    <t>PLAN DE ACCION 2013 CULTURA</t>
  </si>
  <si>
    <t>3. EL CESAR SEGURO Y EN PAZ</t>
  </si>
  <si>
    <t>3.2  Derechos Humanos,  Víctimas y Justicia Transicional</t>
  </si>
  <si>
    <t xml:space="preserve"> Disminuir la violación de los derechos humanos y Derecho Internacional Humanitario</t>
  </si>
  <si>
    <t>Promover el ajuste e implementación, de manera gradual, del  Plan de de Protección y Prevención de Derechos Humanos.</t>
  </si>
  <si>
    <t xml:space="preserve">Desarrollar e implementar un programa de difusión, capacitación y promoción de los Derechos Humanos y Derecho Internacional Humanitario DIH. </t>
  </si>
  <si>
    <t>Fortalecimiento de la gestión de la oficina asesora de paz para el aumento del liderazgo territorial en el acceso a los derechos de las víctimas del conflicto y la promoción de los derechos en el departamento del cesar.</t>
  </si>
  <si>
    <t xml:space="preserve">Talleres subregionales (Aguachica, Curumaní y Valledupar)  preparatorio al foro departamental para la construcción participativa de la política de derechos humanos y derecho internacional humanitario. </t>
  </si>
  <si>
    <t>Talleres subregionales realizados</t>
  </si>
  <si>
    <t>03-3-1321-20</t>
  </si>
  <si>
    <t>Rroberto navarro</t>
  </si>
  <si>
    <t>Wilfred torres</t>
  </si>
  <si>
    <t>Roberto  Navarro.</t>
  </si>
  <si>
    <t>Difusión, capacitación y promoción de los Derechos Humanos y Derecho Internacional Humanitario en las subregiones del Cesar</t>
  </si>
  <si>
    <t>Capacitaciones, Estrategia de Comunicación, , Dinamización de Escenarios de concertación de política pública</t>
  </si>
  <si>
    <t>Capacitaciones, promociones y difusiones realizadas</t>
  </si>
  <si>
    <t>Formar 500 conciliadores en equidad.</t>
  </si>
  <si>
    <t>Conciliadores en equidad formados.</t>
  </si>
  <si>
    <t xml:space="preserve">Jornadas formativas </t>
  </si>
  <si>
    <t>Jornadas Formativas Realizadas</t>
  </si>
  <si>
    <t xml:space="preserve"> Adoptar estrategias que permitan prevenir la violación de los derechos de los ciudadanos</t>
  </si>
  <si>
    <t xml:space="preserve">Servir de articulador, desde la región, para contribuir con la aplicación de las normas, lo que al tiempo, se traduce en la materialización de los derechos de las víctimas, a la verdad, justicia y reparación integral. </t>
  </si>
  <si>
    <t>Diseñar e implementar una campaña de prevención y sensibilización al reclutamiento forzado de niños, niñas y adolescentes.</t>
  </si>
  <si>
    <t>Campaña de prevención y sensibilización al reclutamiento forzado de niños, niñas y adolescentes diseñada e implementada.</t>
  </si>
  <si>
    <t>Taller para la prevención al reclutamiento forzado dirigido a niños, niñas y jóvenes víctimas del conflicto, en el municipio de Aguachica.</t>
  </si>
  <si>
    <t>Taller para la prevención al reclutamiento realizado</t>
  </si>
  <si>
    <t>Campaña para la prevención y sensibilización al reclutamiento forzado de niños, niñas, adolescentes y jóvenes como estrategia de garantía de no repetición.</t>
  </si>
  <si>
    <t>Jornadas lúdicas de prevención y sensibilización en municipios de mayor riesgo</t>
  </si>
  <si>
    <t>Jornadas lúdicas realizadas</t>
  </si>
  <si>
    <t>Diseñar e implementar una ruta de prevención del reclutamiento forzado con enfoque diferencial.</t>
  </si>
  <si>
    <t>Ruta de prevención del reclutamiento forzado con enfoque diferencial diseñada e implementada.</t>
  </si>
  <si>
    <t>Ruta de prevención del reclutamiento forzado con enfoque diferencial.</t>
  </si>
  <si>
    <t>Sesiones de construcción de la ruta y jornadas de implementación</t>
  </si>
  <si>
    <t>Sesiones y jornadas realizadas</t>
  </si>
  <si>
    <t>Ø  Fortalecer, con protocolos y acciones, el Comité Departamental de Minas Antipersonales y Municiones sin explotar, para que cumplan su misión.</t>
  </si>
  <si>
    <t>Diseñar e implementar el protocolo de atención integral a las víctimas de minas antipersonal.</t>
  </si>
  <si>
    <t>Protocolo de atención integral a las víctimas de minas antipersonal diseñado e implementado.</t>
  </si>
  <si>
    <t xml:space="preserve">Contratación de Educadores en el Riesgo de Minas antipersonales y Municiones </t>
  </si>
  <si>
    <t>Educadores en el Riesgo de Minas antipersonales y Municiones contratados</t>
  </si>
  <si>
    <t>ROBERTO NAVARRO</t>
  </si>
  <si>
    <t xml:space="preserve">Fortalecimiento del Comité Departamental de Minas Antipersonales y Municiones sin Explotar </t>
  </si>
  <si>
    <t>Implementación de protocolo de atención integral a víctimas en municipios priorizados</t>
  </si>
  <si>
    <t>Sesiones de Implementacion del protocolo realizadas.</t>
  </si>
  <si>
    <t xml:space="preserve"> Incrementar las acciones afirmativas para proteger y garantizar el goce efectivo de derechos de las víctimas.</t>
  </si>
  <si>
    <t>Ø  Impulsar la creación del Comité Departamental de Justicia Transicional activo y en funcionamiento en el marco de la ley 1448 de 2011.</t>
  </si>
  <si>
    <t>Desarrollar e implementar el Programa Departamental de Prevención, Protección, Atención, Asistencia y Reparación a víctimas del conflicto en el marco de la ley 1448 de 2011.</t>
  </si>
  <si>
    <t>Programa Departamental de Prevención, Protección, Atención, Asistencia y Reparación a víctimas del desarrollado e implementado.</t>
  </si>
  <si>
    <t>Diseño del Plan de Acción Departamental de Atención y Reparación a Víctimas</t>
  </si>
  <si>
    <t>Plan de Acción Departamental de Atención y Repación a víctimas diseñado y aprobado</t>
  </si>
  <si>
    <t>Desarrollo e Implementación del Plan Departamental de Prevención, Protección, Atención, Asistencia y Reparación a víctimas del conflicto</t>
  </si>
  <si>
    <t>Sesiones de Comité Departamental de Justicia Transicional para la coordinación de la implementación del PAD</t>
  </si>
  <si>
    <t>Sesiones de Comité Departamental de Justicia Transicional realizadas</t>
  </si>
  <si>
    <t>Aunar esfuerzos entre los niveles nacional y territorial, así como con los actores responsables, para dar cumplimiento a la Ley de Víctimas y Restitución de Tierras (Ley 1448 de 2011), para la implementación de planes, programas, proyectos y acciones que redunden en el restablecimiento de los derechos y reparación (indemnización, restitución, rehabilitación, satisfacción y garantías de no repetición) de los daños físicos, psicológicos, materiales y sociales de las víctimas del conflicto armado, de manera oportuna, idónea y diferenciada.</t>
  </si>
  <si>
    <t>Gestionar la creación y puesta en funcionamiento de dos Centros Regionales de Atención y Reparación a Víctimas, para brindar asistencia integral, con la participación de las instituciones que componen el Sistema Nacional de Atención y Reparación Integral a Víctimas (SNARIV).</t>
  </si>
  <si>
    <t>Centros Regionales de Atención y Reparación a Víctimas creados y funcionando.</t>
  </si>
  <si>
    <t>Ampliación, remodelación y dotación de las instalaciones de la unidad de atención y orientación, para la implementación del centrao regional de atención integral a víctimas del municipio de Aguachica Cesar</t>
  </si>
  <si>
    <t>Creación de un Centro de Atención y Reparación a víctimas</t>
  </si>
  <si>
    <t>Centro de Atención y Reparación a víctimas creado</t>
  </si>
  <si>
    <t>Dotación logística y de talento humano de centros regionales de atención</t>
  </si>
  <si>
    <t>Centros de Atención regionales dotados</t>
  </si>
  <si>
    <t>Creación y puesta en marcha del Centro De Memoria Histórica de las Víctimas del Conflicto en el Cesar.</t>
  </si>
  <si>
    <t>Centro De Memoria Histórica de las Víctimas del Conflicto en el Cesar creado y puesto en marcha.</t>
  </si>
  <si>
    <t>Fortalecer el centro de memoria del conflicto y apoyo a las iniciativas de reconstrucción de la memoria de las víctimas del Departamento del Cesar. Creación del grupo de memoria histórica e iniciativas de memoria en el centro y sur del departamento del cesar.</t>
  </si>
  <si>
    <t>Instalación del Centro de Memoria Histórica del Conflicto y puesta en marcha de iniciativas de memoria.</t>
  </si>
  <si>
    <t>Centro de Memoria Histórica instalado con iniciativas de memoria en marcha</t>
  </si>
  <si>
    <t>Dotación logística y de talento humano de centro de memoria histórica</t>
  </si>
  <si>
    <t>Centros de Memoria Histórica dotados</t>
  </si>
  <si>
    <t>Apoyar una Mesa Departamental de Participación de Víctimas.</t>
  </si>
  <si>
    <t>Mesa Departamental de Participación de Víctimas apoyada.</t>
  </si>
  <si>
    <t>Implementación y fortalecimiento de los espacios organizativos de las víctimas del conflicto armado en el departamento del cesar.</t>
  </si>
  <si>
    <t>Apoyo logístico y técnico a la Mesa departamental de Participación de víctimas.</t>
  </si>
  <si>
    <t>Mesa Departamental de Participación de Víctimas apoyada logística y técnicamente</t>
  </si>
  <si>
    <t>Dotación logística y técnica de la Mesa de Participación Departamental</t>
  </si>
  <si>
    <t>Mesa Departamental de Víctimas dotada</t>
  </si>
  <si>
    <t>PLAN DE ACCION 2013 ASESOR DE PAZ</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</si>
</sst>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0\ _€_-;\-* #,##0.00\ _€_-;_-* &quot;-&quot;??\ _€_-;_-@_-"/>
    <numFmt numFmtId="165" formatCode="_(* #,##0_);_(* \(#,##0\);_(* &quot;-&quot;??_);_(@_)"/>
    <numFmt numFmtId="166" formatCode="0.0%"/>
    <numFmt numFmtId="167" formatCode="_(* #,##0.0_);_(* \(#,##0.0\);_(* &quot;-&quot;??_);_(@_)"/>
    <numFmt numFmtId="168" formatCode="#,##0.00_);\-#,##0.00"/>
    <numFmt numFmtId="170" formatCode="[$-240A]d&quot; de &quot;mmmm&quot; de &quot;yyyy;@"/>
  </numFmts>
  <fonts count="37" x14ac:knownFonts="1">
    <font>
      <sz val="11"/>
      <color theme="1"/>
      <name val="Calibri"/>
      <family val="2"/>
      <scheme val="minor"/>
    </font>
    <font>
      <sz val="28"/>
      <color theme="1"/>
      <name val="Calibri"/>
      <family val="2"/>
      <scheme val="minor"/>
    </font>
    <font>
      <sz val="10"/>
      <name val="Arial"/>
      <family val="2"/>
    </font>
    <font>
      <sz val="8"/>
      <name val="Tahoma"/>
      <family val="2"/>
    </font>
    <font>
      <sz val="8"/>
      <color indexed="8"/>
      <name val="Tahoma"/>
      <family val="2"/>
    </font>
    <font>
      <sz val="8"/>
      <color theme="1"/>
      <name val="Calibri"/>
      <family val="2"/>
      <scheme val="minor"/>
    </font>
    <font>
      <sz val="8"/>
      <name val="Arial"/>
      <family val="2"/>
    </font>
    <font>
      <sz val="8"/>
      <color rgb="FF000000"/>
      <name val="Times New Roman"/>
      <family val="1"/>
    </font>
    <font>
      <sz val="8"/>
      <color rgb="FFFF0000"/>
      <name val="Calibri"/>
      <family val="2"/>
      <scheme val="minor"/>
    </font>
    <font>
      <sz val="11"/>
      <color theme="1"/>
      <name val="Calibri"/>
      <family val="2"/>
      <scheme val="minor"/>
    </font>
    <font>
      <b/>
      <sz val="11"/>
      <color theme="1"/>
      <name val="Calibri"/>
      <family val="2"/>
      <scheme val="minor"/>
    </font>
    <font>
      <sz val="11"/>
      <color theme="1"/>
      <name val="Arial"/>
      <family val="2"/>
    </font>
    <font>
      <sz val="8"/>
      <color theme="1"/>
      <name val="Arial"/>
      <family val="2"/>
    </font>
    <font>
      <b/>
      <sz val="11"/>
      <color theme="1"/>
      <name val="Arial"/>
      <family val="2"/>
    </font>
    <font>
      <b/>
      <sz val="10"/>
      <name val="Arial"/>
      <family val="2"/>
    </font>
    <font>
      <sz val="11"/>
      <name val="Arial"/>
      <family val="2"/>
    </font>
    <font>
      <b/>
      <sz val="8"/>
      <color theme="1"/>
      <name val="Arial"/>
      <family val="2"/>
    </font>
    <font>
      <b/>
      <sz val="8"/>
      <color theme="1"/>
      <name val="Calibri"/>
      <family val="2"/>
      <scheme val="minor"/>
    </font>
    <font>
      <b/>
      <sz val="8"/>
      <name val="Calibri"/>
      <family val="2"/>
      <scheme val="minor"/>
    </font>
    <font>
      <sz val="8"/>
      <color rgb="FF000000"/>
      <name val="Calibri"/>
      <family val="2"/>
      <scheme val="minor"/>
    </font>
    <font>
      <sz val="8"/>
      <name val="Calibri"/>
      <family val="2"/>
      <scheme val="minor"/>
    </font>
    <font>
      <b/>
      <sz val="8"/>
      <color rgb="FF000000"/>
      <name val="Calibri"/>
      <family val="2"/>
      <scheme val="minor"/>
    </font>
    <font>
      <b/>
      <sz val="8"/>
      <color indexed="8"/>
      <name val="Calibri"/>
      <family val="2"/>
      <scheme val="minor"/>
    </font>
    <font>
      <b/>
      <shadow/>
      <sz val="8"/>
      <name val="Calibri"/>
      <family val="2"/>
      <scheme val="minor"/>
    </font>
    <font>
      <sz val="11"/>
      <name val="Calibri"/>
      <family val="2"/>
      <scheme val="minor"/>
    </font>
    <font>
      <b/>
      <sz val="9"/>
      <color indexed="81"/>
      <name val="Tahoma"/>
      <family val="2"/>
    </font>
    <font>
      <sz val="9"/>
      <color indexed="81"/>
      <name val="Tahoma"/>
      <family val="2"/>
    </font>
    <font>
      <b/>
      <sz val="11"/>
      <name val="Arial"/>
      <family val="2"/>
    </font>
    <font>
      <sz val="11"/>
      <color rgb="FF000000"/>
      <name val="Calibri"/>
      <family val="2"/>
      <scheme val="minor"/>
    </font>
    <font>
      <b/>
      <sz val="8"/>
      <color rgb="FF000000"/>
      <name val="Arial"/>
      <family val="2"/>
    </font>
    <font>
      <b/>
      <sz val="8"/>
      <name val="Arial"/>
      <family val="2"/>
    </font>
    <font>
      <sz val="8"/>
      <color indexed="8"/>
      <name val="Arial"/>
      <family val="2"/>
    </font>
    <font>
      <sz val="8"/>
      <color rgb="FF000000"/>
      <name val="Arial"/>
      <family val="2"/>
    </font>
    <font>
      <vertAlign val="superscript"/>
      <sz val="8"/>
      <color indexed="8"/>
      <name val="Arial"/>
      <family val="2"/>
    </font>
    <font>
      <b/>
      <sz val="11"/>
      <color rgb="FF000000"/>
      <name val="Calibri"/>
      <family val="2"/>
      <scheme val="minor"/>
    </font>
    <font>
      <i/>
      <sz val="8"/>
      <color indexed="8"/>
      <name val="Arial"/>
      <family val="2"/>
    </font>
    <font>
      <sz val="8"/>
      <color indexed="8"/>
      <name val="Times New Roman"/>
      <family val="1"/>
    </font>
  </fonts>
  <fills count="4">
    <fill>
      <patternFill patternType="none"/>
    </fill>
    <fill>
      <patternFill patternType="gray125"/>
    </fill>
    <fill>
      <patternFill patternType="solid">
        <fgColor theme="6" tint="0.39997558519241921"/>
        <bgColor indexed="64"/>
      </patternFill>
    </fill>
    <fill>
      <patternFill patternType="solid">
        <fgColor theme="0"/>
        <bgColor indexed="64"/>
      </patternFill>
    </fill>
  </fills>
  <borders count="30">
    <border>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s>
  <cellStyleXfs count="13">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9" fontId="2"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2" fillId="0" borderId="0"/>
  </cellStyleXfs>
  <cellXfs count="660">
    <xf numFmtId="0" fontId="0" fillId="0" borderId="0" xfId="0"/>
    <xf numFmtId="0" fontId="0" fillId="0" borderId="0" xfId="0" applyAlignment="1">
      <alignment vertical="center" wrapText="1"/>
    </xf>
    <xf numFmtId="0" fontId="0" fillId="0" borderId="3" xfId="0" applyBorder="1" applyAlignment="1">
      <alignment horizontal="center" vertical="center" wrapText="1"/>
    </xf>
    <xf numFmtId="0" fontId="0" fillId="0" borderId="3" xfId="0" applyBorder="1" applyAlignment="1">
      <alignmen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3" fillId="0" borderId="3" xfId="0" applyFont="1" applyFill="1" applyBorder="1" applyAlignment="1">
      <alignment horizontal="left" vertical="center" wrapText="1"/>
    </xf>
    <xf numFmtId="0" fontId="4" fillId="0" borderId="3" xfId="0" applyFont="1" applyBorder="1" applyAlignment="1">
      <alignment horizontal="left" vertical="center" wrapText="1"/>
    </xf>
    <xf numFmtId="0" fontId="5" fillId="0" borderId="3" xfId="0" applyFont="1" applyBorder="1" applyAlignment="1">
      <alignment horizontal="center" vertical="center" wrapText="1"/>
    </xf>
    <xf numFmtId="0" fontId="4" fillId="0" borderId="3" xfId="0" applyFont="1" applyFill="1" applyBorder="1" applyAlignment="1">
      <alignment horizontal="left" vertical="center" wrapText="1"/>
    </xf>
    <xf numFmtId="0" fontId="5" fillId="0" borderId="0" xfId="0" applyFont="1" applyAlignment="1">
      <alignment horizontal="justify" vertical="center"/>
    </xf>
    <xf numFmtId="0" fontId="3" fillId="0" borderId="3" xfId="0" applyFont="1" applyFill="1" applyBorder="1" applyAlignment="1">
      <alignment horizontal="left" vertical="center" wrapText="1"/>
    </xf>
    <xf numFmtId="0" fontId="3" fillId="0" borderId="3" xfId="0" applyFont="1" applyBorder="1" applyAlignment="1">
      <alignment horizontal="left" vertical="center" wrapText="1"/>
    </xf>
    <xf numFmtId="0" fontId="0" fillId="0" borderId="0" xfId="0"/>
    <xf numFmtId="0" fontId="3" fillId="0" borderId="3" xfId="1" applyFont="1" applyFill="1" applyBorder="1" applyAlignment="1">
      <alignment horizontal="left" vertical="center" wrapText="1"/>
    </xf>
    <xf numFmtId="0" fontId="5" fillId="0" borderId="3" xfId="0" applyFont="1" applyBorder="1" applyAlignment="1">
      <alignment vertical="center" wrapText="1"/>
    </xf>
    <xf numFmtId="0" fontId="7" fillId="0" borderId="0" xfId="0" applyFont="1" applyAlignment="1">
      <alignment wrapText="1"/>
    </xf>
    <xf numFmtId="0" fontId="7" fillId="0" borderId="0" xfId="0" applyFont="1" applyAlignment="1">
      <alignment horizontal="justify" vertical="center" wrapText="1"/>
    </xf>
    <xf numFmtId="0" fontId="0" fillId="0" borderId="3" xfId="0" applyBorder="1" applyAlignment="1">
      <alignment horizontal="center" vertical="center" wrapText="1"/>
    </xf>
    <xf numFmtId="14" fontId="5" fillId="0" borderId="3" xfId="0" applyNumberFormat="1" applyFont="1" applyBorder="1" applyAlignment="1">
      <alignment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textRotation="90" wrapText="1"/>
    </xf>
    <xf numFmtId="0" fontId="5" fillId="0" borderId="7" xfId="0" applyFont="1" applyBorder="1" applyAlignment="1">
      <alignment horizontal="center" vertical="center" textRotation="90" wrapText="1"/>
    </xf>
    <xf numFmtId="0" fontId="5" fillId="0" borderId="1" xfId="0" applyFont="1" applyBorder="1" applyAlignment="1">
      <alignment horizontal="center" vertical="center" textRotation="90"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 xfId="0" applyFont="1" applyBorder="1" applyAlignment="1">
      <alignment horizontal="center" vertical="center" wrapText="1"/>
    </xf>
    <xf numFmtId="0" fontId="3" fillId="0" borderId="5"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5" xfId="0" applyFont="1" applyFill="1" applyBorder="1" applyAlignment="1">
      <alignment horizontal="left" vertical="center" wrapText="1"/>
    </xf>
    <xf numFmtId="0" fontId="3" fillId="0" borderId="1" xfId="0" applyFont="1" applyFill="1" applyBorder="1" applyAlignment="1">
      <alignment horizontal="left" vertical="center" wrapText="1"/>
    </xf>
    <xf numFmtId="0" fontId="5" fillId="0" borderId="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5" xfId="0" applyFont="1" applyBorder="1" applyAlignment="1">
      <alignment horizontal="center" vertical="center" wrapText="1"/>
    </xf>
    <xf numFmtId="0" fontId="3" fillId="0" borderId="3" xfId="0" applyFont="1" applyFill="1" applyBorder="1" applyAlignment="1">
      <alignment vertical="center" wrapText="1"/>
    </xf>
    <xf numFmtId="0" fontId="5" fillId="0" borderId="3" xfId="0" applyFont="1" applyBorder="1" applyAlignment="1">
      <alignment vertical="center" wrapText="1"/>
    </xf>
    <xf numFmtId="0" fontId="6" fillId="0" borderId="5"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xf>
    <xf numFmtId="0" fontId="3" fillId="0" borderId="7" xfId="0" applyFont="1" applyFill="1" applyBorder="1" applyAlignment="1">
      <alignment horizontal="left" vertical="center" wrapText="1"/>
    </xf>
    <xf numFmtId="0" fontId="5" fillId="0" borderId="3" xfId="0" applyFont="1" applyBorder="1" applyAlignment="1">
      <alignment horizontal="justify" vertical="center" wrapText="1"/>
    </xf>
    <xf numFmtId="0" fontId="5" fillId="0" borderId="5" xfId="0" applyFont="1" applyBorder="1" applyAlignment="1">
      <alignment horizontal="left" vertical="center" wrapText="1"/>
    </xf>
    <xf numFmtId="0" fontId="5" fillId="0" borderId="1" xfId="0" applyFont="1" applyBorder="1" applyAlignment="1">
      <alignment horizontal="left" vertical="center" wrapText="1"/>
    </xf>
    <xf numFmtId="0" fontId="5" fillId="0" borderId="7" xfId="0" applyFont="1" applyBorder="1" applyAlignment="1">
      <alignment horizontal="left" vertical="center" wrapText="1"/>
    </xf>
    <xf numFmtId="0" fontId="5" fillId="0" borderId="5" xfId="0" applyFont="1" applyBorder="1" applyAlignment="1">
      <alignment vertical="center" wrapText="1"/>
    </xf>
    <xf numFmtId="0" fontId="5" fillId="0" borderId="7" xfId="0" applyFont="1" applyBorder="1" applyAlignment="1">
      <alignment vertical="center" wrapText="1"/>
    </xf>
    <xf numFmtId="0" fontId="5" fillId="0" borderId="1" xfId="0" applyFont="1" applyBorder="1" applyAlignment="1">
      <alignment vertical="center" wrapText="1"/>
    </xf>
    <xf numFmtId="0" fontId="5" fillId="0" borderId="0" xfId="0" applyFont="1" applyFill="1"/>
    <xf numFmtId="0" fontId="17" fillId="0" borderId="3" xfId="0" applyFont="1" applyFill="1" applyBorder="1" applyAlignment="1">
      <alignment horizontal="center" vertical="center" wrapText="1"/>
    </xf>
    <xf numFmtId="0" fontId="17" fillId="0" borderId="0" xfId="0" applyFont="1" applyFill="1" applyAlignment="1">
      <alignment horizontal="center" vertical="center" wrapText="1"/>
    </xf>
    <xf numFmtId="0" fontId="5" fillId="0" borderId="5"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9" fillId="0" borderId="3"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vertical="center" wrapText="1"/>
    </xf>
    <xf numFmtId="0" fontId="5" fillId="0" borderId="3" xfId="0" applyFont="1" applyFill="1" applyBorder="1" applyAlignment="1">
      <alignment vertical="center"/>
    </xf>
    <xf numFmtId="0" fontId="5" fillId="0" borderId="7" xfId="0" applyFont="1" applyFill="1" applyBorder="1" applyAlignment="1">
      <alignment horizontal="center" vertical="center" wrapText="1"/>
    </xf>
    <xf numFmtId="9" fontId="5" fillId="0" borderId="5" xfId="11" applyFont="1" applyFill="1" applyBorder="1" applyAlignment="1">
      <alignment horizontal="center" vertical="top" wrapText="1"/>
    </xf>
    <xf numFmtId="0" fontId="19" fillId="0" borderId="7"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21" fillId="0" borderId="3" xfId="0" applyNumberFormat="1" applyFont="1" applyFill="1" applyBorder="1" applyAlignment="1">
      <alignment horizontal="center" vertical="center"/>
    </xf>
    <xf numFmtId="0" fontId="17" fillId="0" borderId="3" xfId="10" applyNumberFormat="1" applyFont="1" applyFill="1" applyBorder="1" applyAlignment="1">
      <alignment horizontal="center" vertical="center"/>
    </xf>
    <xf numFmtId="9" fontId="5" fillId="0" borderId="7" xfId="11" applyFont="1" applyFill="1" applyBorder="1" applyAlignment="1">
      <alignment horizontal="center" vertical="top" wrapText="1"/>
    </xf>
    <xf numFmtId="0" fontId="19" fillId="0" borderId="1" xfId="0" applyFont="1" applyFill="1" applyBorder="1" applyAlignment="1">
      <alignment horizontal="center" vertical="center" wrapText="1"/>
    </xf>
    <xf numFmtId="0" fontId="5" fillId="0" borderId="5" xfId="0" applyFont="1" applyFill="1" applyBorder="1" applyAlignment="1">
      <alignment vertical="center" wrapText="1"/>
    </xf>
    <xf numFmtId="0" fontId="5" fillId="0" borderId="5" xfId="0" applyFont="1" applyFill="1" applyBorder="1" applyAlignment="1">
      <alignment vertical="center"/>
    </xf>
    <xf numFmtId="0" fontId="19" fillId="0" borderId="5" xfId="0" applyNumberFormat="1" applyFont="1" applyFill="1" applyBorder="1" applyAlignment="1">
      <alignment horizontal="center" vertical="center" wrapText="1"/>
    </xf>
    <xf numFmtId="0" fontId="17" fillId="0" borderId="5" xfId="10" applyNumberFormat="1"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19" fillId="0" borderId="7" xfId="0" applyNumberFormat="1" applyFont="1" applyFill="1" applyBorder="1" applyAlignment="1">
      <alignment horizontal="center" vertical="center" wrapText="1"/>
    </xf>
    <xf numFmtId="0" fontId="17" fillId="0" borderId="7" xfId="10" applyNumberFormat="1" applyFont="1" applyFill="1" applyBorder="1" applyAlignment="1">
      <alignment horizontal="center" vertical="center"/>
    </xf>
    <xf numFmtId="0" fontId="5" fillId="0" borderId="18" xfId="0" applyFont="1" applyFill="1" applyBorder="1" applyAlignment="1">
      <alignment horizontal="center" vertical="center" wrapText="1"/>
    </xf>
    <xf numFmtId="0" fontId="19" fillId="0" borderId="3" xfId="0" applyFont="1" applyFill="1" applyBorder="1" applyAlignment="1">
      <alignment vertical="center" wrapText="1"/>
    </xf>
    <xf numFmtId="0" fontId="19" fillId="0" borderId="1" xfId="0" applyNumberFormat="1" applyFont="1" applyFill="1" applyBorder="1" applyAlignment="1">
      <alignment horizontal="center" vertical="center" wrapText="1"/>
    </xf>
    <xf numFmtId="0" fontId="17" fillId="0" borderId="1" xfId="10" applyNumberFormat="1" applyFont="1" applyFill="1" applyBorder="1" applyAlignment="1">
      <alignment horizontal="center" vertical="center"/>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19" fillId="0" borderId="3" xfId="0" applyNumberFormat="1" applyFont="1" applyFill="1" applyBorder="1" applyAlignment="1">
      <alignment horizontal="center" vertical="center" wrapText="1"/>
    </xf>
    <xf numFmtId="0" fontId="5" fillId="0" borderId="7" xfId="0" applyFont="1" applyFill="1" applyBorder="1" applyAlignment="1">
      <alignment vertical="center" wrapText="1"/>
    </xf>
    <xf numFmtId="0" fontId="5" fillId="0" borderId="7" xfId="0" applyFont="1" applyFill="1" applyBorder="1" applyAlignment="1">
      <alignment vertical="center"/>
    </xf>
    <xf numFmtId="0" fontId="5" fillId="0" borderId="16" xfId="0" applyFont="1" applyFill="1" applyBorder="1" applyAlignment="1">
      <alignment horizontal="left" vertical="center" wrapText="1"/>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5"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21" xfId="0" applyFont="1" applyFill="1" applyBorder="1" applyAlignment="1">
      <alignment horizontal="center" vertical="center"/>
    </xf>
    <xf numFmtId="0" fontId="17" fillId="0" borderId="19" xfId="0" applyFont="1" applyFill="1" applyBorder="1" applyAlignment="1">
      <alignment horizontal="center" vertical="center" wrapText="1"/>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17" fillId="0" borderId="1" xfId="0" applyFont="1" applyFill="1" applyBorder="1" applyAlignment="1">
      <alignment horizontal="center" vertical="center" wrapText="1"/>
    </xf>
    <xf numFmtId="0" fontId="20" fillId="0" borderId="5" xfId="0" applyFont="1" applyFill="1" applyBorder="1" applyAlignment="1">
      <alignment vertical="center" wrapText="1"/>
    </xf>
    <xf numFmtId="0" fontId="17" fillId="0" borderId="5" xfId="10" applyNumberFormat="1" applyFont="1" applyFill="1" applyBorder="1" applyAlignment="1">
      <alignment horizontal="center" vertical="center" wrapText="1"/>
    </xf>
    <xf numFmtId="0" fontId="5" fillId="0" borderId="16" xfId="0" applyFont="1" applyFill="1" applyBorder="1" applyAlignment="1">
      <alignment horizontal="center"/>
    </xf>
    <xf numFmtId="0" fontId="19" fillId="0" borderId="17" xfId="0" applyFont="1" applyFill="1" applyBorder="1" applyAlignment="1">
      <alignment horizontal="center" vertical="center" wrapText="1"/>
    </xf>
    <xf numFmtId="0" fontId="20" fillId="0" borderId="7" xfId="0" applyFont="1" applyFill="1" applyBorder="1" applyAlignment="1">
      <alignment vertical="center" wrapText="1"/>
    </xf>
    <xf numFmtId="0" fontId="17" fillId="0" borderId="7" xfId="10" applyNumberFormat="1" applyFont="1" applyFill="1" applyBorder="1" applyAlignment="1">
      <alignment horizontal="center" vertical="center" wrapText="1"/>
    </xf>
    <xf numFmtId="0" fontId="5" fillId="0" borderId="7" xfId="0" applyFont="1" applyFill="1" applyBorder="1" applyAlignment="1">
      <alignment horizontal="center"/>
    </xf>
    <xf numFmtId="0" fontId="19" fillId="0" borderId="18" xfId="0" applyFont="1" applyFill="1" applyBorder="1" applyAlignment="1">
      <alignment horizontal="center" vertical="center" wrapText="1"/>
    </xf>
    <xf numFmtId="0" fontId="5" fillId="0" borderId="0" xfId="0" applyFont="1" applyFill="1" applyAlignment="1">
      <alignment wrapText="1"/>
    </xf>
    <xf numFmtId="9" fontId="5" fillId="0" borderId="1" xfId="11" applyFont="1" applyFill="1" applyBorder="1" applyAlignment="1">
      <alignment horizontal="center" vertical="top" wrapText="1"/>
    </xf>
    <xf numFmtId="0" fontId="20" fillId="0" borderId="1" xfId="0" applyFont="1" applyFill="1" applyBorder="1" applyAlignment="1">
      <alignment vertical="center" wrapText="1"/>
    </xf>
    <xf numFmtId="0" fontId="17" fillId="0" borderId="1" xfId="10" applyNumberFormat="1" applyFont="1" applyFill="1" applyBorder="1" applyAlignment="1">
      <alignment horizontal="center" vertical="center" wrapText="1"/>
    </xf>
    <xf numFmtId="0" fontId="5" fillId="0" borderId="19" xfId="0" applyFont="1" applyFill="1" applyBorder="1" applyAlignment="1">
      <alignment horizontal="center"/>
    </xf>
    <xf numFmtId="0" fontId="19" fillId="0" borderId="20" xfId="0" applyFont="1" applyFill="1" applyBorder="1" applyAlignment="1">
      <alignment horizontal="center" vertical="center" wrapText="1"/>
    </xf>
    <xf numFmtId="9" fontId="5" fillId="0" borderId="1" xfId="11" applyFont="1" applyFill="1" applyBorder="1" applyAlignment="1">
      <alignment horizontal="center" vertical="top" wrapText="1"/>
    </xf>
    <xf numFmtId="0" fontId="20" fillId="0" borderId="5"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0" borderId="3" xfId="10" applyNumberFormat="1" applyFont="1" applyFill="1" applyBorder="1" applyAlignment="1">
      <alignment horizontal="center" vertical="center" wrapText="1"/>
    </xf>
    <xf numFmtId="0" fontId="17" fillId="0" borderId="7" xfId="1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7" xfId="0" applyFont="1" applyFill="1" applyBorder="1" applyAlignment="1">
      <alignment horizontal="center"/>
    </xf>
    <xf numFmtId="0" fontId="19" fillId="0" borderId="14"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xf>
    <xf numFmtId="0" fontId="20" fillId="0" borderId="1"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5" fillId="0" borderId="1" xfId="0" applyFont="1" applyFill="1" applyBorder="1" applyAlignment="1">
      <alignment horizontal="center" wrapText="1"/>
    </xf>
    <xf numFmtId="0" fontId="19"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7" fillId="0" borderId="1" xfId="10" applyNumberFormat="1" applyFont="1" applyFill="1" applyBorder="1" applyAlignment="1">
      <alignment horizontal="center" vertical="center"/>
    </xf>
    <xf numFmtId="0" fontId="5" fillId="0" borderId="3" xfId="0" applyFont="1" applyFill="1" applyBorder="1" applyAlignment="1">
      <alignment horizontal="left" vertical="top" wrapText="1"/>
    </xf>
    <xf numFmtId="9" fontId="5" fillId="0" borderId="3" xfId="11" applyFont="1" applyFill="1" applyBorder="1" applyAlignment="1">
      <alignment horizontal="center" vertical="top" wrapText="1"/>
    </xf>
    <xf numFmtId="0" fontId="17" fillId="0" borderId="3" xfId="0" applyFont="1" applyFill="1" applyBorder="1" applyAlignment="1">
      <alignment horizontal="left" vertical="center" wrapText="1"/>
    </xf>
    <xf numFmtId="0" fontId="17" fillId="0" borderId="3" xfId="0" applyFont="1" applyFill="1" applyBorder="1" applyAlignment="1">
      <alignment horizontal="right" vertical="center"/>
    </xf>
    <xf numFmtId="0" fontId="17" fillId="0" borderId="3" xfId="0" applyFont="1" applyFill="1" applyBorder="1" applyAlignment="1">
      <alignment vertical="center"/>
    </xf>
    <xf numFmtId="9" fontId="17" fillId="0" borderId="3" xfId="0" applyNumberFormat="1" applyFont="1" applyFill="1" applyBorder="1" applyAlignment="1">
      <alignment horizontal="center" vertical="top" wrapText="1"/>
    </xf>
    <xf numFmtId="0" fontId="17" fillId="0" borderId="3" xfId="0" applyFont="1" applyFill="1" applyBorder="1" applyAlignment="1">
      <alignment horizontal="left" vertical="top"/>
    </xf>
    <xf numFmtId="0" fontId="17" fillId="0" borderId="3" xfId="0" applyFont="1" applyFill="1" applyBorder="1" applyAlignment="1">
      <alignment horizontal="center" vertical="center"/>
    </xf>
    <xf numFmtId="0" fontId="17" fillId="0" borderId="0" xfId="0" applyFont="1" applyFill="1"/>
    <xf numFmtId="0" fontId="5" fillId="0" borderId="0" xfId="0" applyFont="1" applyFill="1" applyAlignment="1">
      <alignment vertical="top" wrapText="1"/>
    </xf>
    <xf numFmtId="0" fontId="17" fillId="0" borderId="0" xfId="0" applyFont="1" applyFill="1" applyAlignment="1">
      <alignment horizontal="center" vertical="top" wrapText="1"/>
    </xf>
    <xf numFmtId="0" fontId="17" fillId="0" borderId="0" xfId="0" applyFont="1" applyFill="1" applyAlignment="1">
      <alignment vertical="top" wrapText="1"/>
    </xf>
    <xf numFmtId="0" fontId="17" fillId="0" borderId="0" xfId="0" applyFont="1" applyFill="1" applyAlignment="1">
      <alignment horizontal="right" vertical="top" wrapText="1"/>
    </xf>
    <xf numFmtId="0" fontId="17" fillId="0" borderId="0" xfId="0" applyFont="1" applyFill="1" applyAlignment="1">
      <alignment vertical="center"/>
    </xf>
    <xf numFmtId="14" fontId="17" fillId="0" borderId="0" xfId="0" applyNumberFormat="1" applyFont="1" applyFill="1" applyAlignment="1">
      <alignment vertical="top" wrapText="1"/>
    </xf>
    <xf numFmtId="165" fontId="17" fillId="0" borderId="0" xfId="0" applyNumberFormat="1" applyFont="1" applyFill="1" applyAlignment="1">
      <alignment vertical="top" wrapText="1"/>
    </xf>
    <xf numFmtId="0" fontId="5" fillId="0" borderId="0" xfId="0" applyFont="1" applyFill="1" applyAlignment="1">
      <alignment horizontal="center" vertical="top" wrapText="1"/>
    </xf>
    <xf numFmtId="0" fontId="5" fillId="0" borderId="0" xfId="0" applyFont="1" applyFill="1" applyAlignment="1">
      <alignment horizontal="left" vertical="top"/>
    </xf>
    <xf numFmtId="0" fontId="5" fillId="0" borderId="0" xfId="0" applyFont="1" applyFill="1" applyAlignment="1">
      <alignment vertical="center" wrapText="1"/>
    </xf>
    <xf numFmtId="9" fontId="5" fillId="0" borderId="0" xfId="11" applyFont="1" applyFill="1" applyAlignment="1">
      <alignment horizontal="center" vertical="center" wrapText="1"/>
    </xf>
    <xf numFmtId="0" fontId="5" fillId="0" borderId="0" xfId="0" applyFont="1" applyFill="1" applyAlignment="1">
      <alignment vertical="center"/>
    </xf>
    <xf numFmtId="0" fontId="17" fillId="0" borderId="0" xfId="0" applyFont="1" applyFill="1" applyAlignment="1">
      <alignment horizontal="right" vertical="center"/>
    </xf>
    <xf numFmtId="165" fontId="17" fillId="0" borderId="0" xfId="0" applyNumberFormat="1" applyFont="1" applyFill="1" applyAlignment="1">
      <alignment vertical="center"/>
    </xf>
    <xf numFmtId="14" fontId="17" fillId="0" borderId="0" xfId="0" applyNumberFormat="1" applyFont="1" applyFill="1" applyAlignment="1">
      <alignment vertical="center"/>
    </xf>
    <xf numFmtId="165" fontId="5" fillId="0" borderId="0" xfId="0" applyNumberFormat="1" applyFont="1" applyFill="1" applyAlignment="1">
      <alignment vertical="center"/>
    </xf>
    <xf numFmtId="165" fontId="17" fillId="0" borderId="0" xfId="0" applyNumberFormat="1" applyFont="1" applyFill="1" applyAlignment="1">
      <alignment horizontal="right" vertical="center"/>
    </xf>
    <xf numFmtId="168" fontId="22" fillId="0" borderId="0" xfId="0" applyNumberFormat="1" applyFont="1" applyFill="1" applyAlignment="1">
      <alignment horizontal="right" vertical="center"/>
    </xf>
    <xf numFmtId="14" fontId="22" fillId="0" borderId="0" xfId="0" applyNumberFormat="1" applyFont="1" applyFill="1" applyAlignment="1">
      <alignment horizontal="right" vertical="center"/>
    </xf>
    <xf numFmtId="168" fontId="5" fillId="0" borderId="0" xfId="0" applyNumberFormat="1" applyFont="1" applyFill="1" applyAlignment="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14" fontId="17" fillId="0" borderId="0" xfId="0" applyNumberFormat="1" applyFont="1" applyFill="1" applyAlignment="1">
      <alignment horizontal="right" vertical="center"/>
    </xf>
    <xf numFmtId="4" fontId="5" fillId="0" borderId="0" xfId="0" applyNumberFormat="1" applyFont="1" applyFill="1" applyAlignment="1">
      <alignment vertical="center"/>
    </xf>
    <xf numFmtId="0" fontId="23" fillId="0" borderId="10" xfId="12" applyFont="1" applyFill="1" applyBorder="1" applyAlignment="1">
      <alignment horizontal="center" vertical="center" wrapText="1"/>
    </xf>
    <xf numFmtId="0" fontId="23" fillId="0" borderId="16" xfId="12" applyFont="1" applyFill="1" applyBorder="1" applyAlignment="1">
      <alignment horizontal="center" vertical="center" textRotation="90" wrapText="1"/>
    </xf>
    <xf numFmtId="0" fontId="23" fillId="0" borderId="16" xfId="12" applyFont="1" applyFill="1" applyBorder="1" applyAlignment="1">
      <alignment horizontal="center" vertical="center" wrapText="1"/>
    </xf>
    <xf numFmtId="0" fontId="22" fillId="0" borderId="16" xfId="12" applyFont="1" applyFill="1" applyBorder="1" applyAlignment="1">
      <alignment horizontal="center" vertical="center" textRotation="90" wrapText="1"/>
    </xf>
    <xf numFmtId="0" fontId="23" fillId="0" borderId="5" xfId="12" applyFont="1" applyFill="1" applyBorder="1" applyAlignment="1">
      <alignment horizontal="right" vertical="center" wrapText="1"/>
    </xf>
    <xf numFmtId="0" fontId="23" fillId="0" borderId="9" xfId="12" applyFont="1" applyFill="1" applyBorder="1" applyAlignment="1">
      <alignment horizontal="center" vertical="center" wrapText="1"/>
    </xf>
    <xf numFmtId="0" fontId="23" fillId="0" borderId="3" xfId="12" applyFont="1" applyFill="1" applyBorder="1" applyAlignment="1">
      <alignment horizontal="center" vertical="center" wrapText="1"/>
    </xf>
    <xf numFmtId="14" fontId="23" fillId="0" borderId="10" xfId="12" applyNumberFormat="1" applyFont="1" applyFill="1" applyBorder="1" applyAlignment="1">
      <alignment horizontal="center" vertical="center" wrapText="1"/>
    </xf>
    <xf numFmtId="0" fontId="23" fillId="0" borderId="4" xfId="12" applyFont="1" applyFill="1" applyBorder="1" applyAlignment="1">
      <alignment horizontal="center" vertical="center" wrapText="1"/>
    </xf>
    <xf numFmtId="0" fontId="23" fillId="0" borderId="16" xfId="12" applyFont="1" applyFill="1" applyBorder="1" applyAlignment="1">
      <alignment horizontal="center" vertical="center" textRotation="91" wrapText="1"/>
    </xf>
    <xf numFmtId="0" fontId="23" fillId="0" borderId="23" xfId="12" applyFont="1" applyFill="1" applyBorder="1" applyAlignment="1">
      <alignment horizontal="center" vertical="center" wrapText="1"/>
    </xf>
    <xf numFmtId="0" fontId="23" fillId="0" borderId="24" xfId="12" applyFont="1" applyFill="1" applyBorder="1" applyAlignment="1">
      <alignment horizontal="center" vertical="top" wrapText="1"/>
    </xf>
    <xf numFmtId="0" fontId="23" fillId="0" borderId="25" xfId="12" applyFont="1" applyFill="1" applyBorder="1" applyAlignment="1">
      <alignment horizontal="center" vertical="top" wrapText="1"/>
    </xf>
    <xf numFmtId="0" fontId="23" fillId="0" borderId="26" xfId="12" applyFont="1" applyFill="1" applyBorder="1" applyAlignment="1">
      <alignment horizontal="center" vertical="top" wrapText="1"/>
    </xf>
    <xf numFmtId="0" fontId="23" fillId="0" borderId="7" xfId="12" applyFont="1" applyFill="1" applyBorder="1" applyAlignment="1">
      <alignment horizontal="center" vertical="center" textRotation="90" wrapText="1"/>
    </xf>
    <xf numFmtId="0" fontId="23" fillId="0" borderId="7" xfId="12" applyFont="1" applyFill="1" applyBorder="1" applyAlignment="1">
      <alignment horizontal="center" vertical="center" wrapText="1"/>
    </xf>
    <xf numFmtId="0" fontId="22" fillId="0" borderId="7" xfId="12" applyFont="1" applyFill="1" applyBorder="1" applyAlignment="1">
      <alignment horizontal="center" vertical="center" textRotation="90" wrapText="1"/>
    </xf>
    <xf numFmtId="0" fontId="23" fillId="0" borderId="7" xfId="12" applyFont="1" applyFill="1" applyBorder="1" applyAlignment="1">
      <alignment horizontal="right" vertical="center" wrapText="1"/>
    </xf>
    <xf numFmtId="0" fontId="23" fillId="0" borderId="5" xfId="12" applyFont="1" applyFill="1" applyBorder="1" applyAlignment="1">
      <alignment horizontal="center" vertical="center" wrapText="1"/>
    </xf>
    <xf numFmtId="0" fontId="23" fillId="0" borderId="5" xfId="12" applyFont="1" applyFill="1" applyBorder="1" applyAlignment="1">
      <alignment horizontal="center" vertical="center" wrapText="1"/>
    </xf>
    <xf numFmtId="14" fontId="23" fillId="0" borderId="3" xfId="12" applyNumberFormat="1" applyFont="1" applyFill="1" applyBorder="1" applyAlignment="1">
      <alignment horizontal="center" vertical="center" wrapText="1"/>
    </xf>
    <xf numFmtId="0" fontId="23" fillId="0" borderId="7" xfId="12" applyFont="1" applyFill="1" applyBorder="1" applyAlignment="1">
      <alignment horizontal="center" vertical="center" textRotation="91" wrapText="1"/>
    </xf>
    <xf numFmtId="0" fontId="23" fillId="0" borderId="14" xfId="12" applyFont="1" applyFill="1" applyBorder="1" applyAlignment="1">
      <alignment horizontal="center" vertical="center" wrapText="1"/>
    </xf>
    <xf numFmtId="0" fontId="17" fillId="0" borderId="16" xfId="12" applyFont="1" applyFill="1" applyBorder="1" applyAlignment="1">
      <alignment horizontal="center" vertical="center" textRotation="90"/>
    </xf>
    <xf numFmtId="0" fontId="23" fillId="0" borderId="1" xfId="12" applyFont="1" applyFill="1" applyBorder="1" applyAlignment="1">
      <alignment horizontal="center" vertical="center" textRotation="90" wrapText="1"/>
    </xf>
    <xf numFmtId="0" fontId="22" fillId="0" borderId="1" xfId="12" applyFont="1" applyFill="1" applyBorder="1" applyAlignment="1">
      <alignment horizontal="center" vertical="center" textRotation="90" wrapText="1"/>
    </xf>
    <xf numFmtId="0" fontId="23" fillId="0" borderId="1" xfId="12" applyFont="1" applyFill="1" applyBorder="1" applyAlignment="1">
      <alignment horizontal="right" vertical="center" wrapText="1"/>
    </xf>
    <xf numFmtId="0" fontId="23" fillId="0" borderId="1" xfId="12" applyFont="1" applyFill="1" applyBorder="1" applyAlignment="1">
      <alignment horizontal="center" vertical="center" wrapText="1"/>
    </xf>
    <xf numFmtId="0" fontId="23" fillId="0" borderId="1" xfId="12" applyFont="1" applyFill="1" applyBorder="1" applyAlignment="1">
      <alignment horizontal="center" vertical="center" wrapText="1"/>
    </xf>
    <xf numFmtId="0" fontId="23" fillId="0" borderId="1" xfId="12" applyFont="1" applyFill="1" applyBorder="1" applyAlignment="1">
      <alignment horizontal="center" vertical="center" textRotation="91" wrapText="1"/>
    </xf>
    <xf numFmtId="0" fontId="23" fillId="0" borderId="13" xfId="12" applyFont="1" applyFill="1" applyBorder="1" applyAlignment="1">
      <alignment horizontal="center" vertical="center" wrapText="1"/>
    </xf>
    <xf numFmtId="0" fontId="17" fillId="0" borderId="1" xfId="12" applyFont="1" applyFill="1" applyBorder="1" applyAlignment="1">
      <alignment horizontal="center" vertical="center" textRotation="90"/>
    </xf>
    <xf numFmtId="0" fontId="17" fillId="0" borderId="3" xfId="0" applyFont="1" applyFill="1" applyBorder="1" applyAlignment="1">
      <alignment vertical="center" wrapText="1"/>
    </xf>
    <xf numFmtId="0" fontId="17" fillId="0" borderId="0" xfId="0" applyFont="1" applyFill="1" applyAlignment="1">
      <alignment vertical="center" wrapText="1"/>
    </xf>
    <xf numFmtId="0" fontId="5" fillId="0" borderId="5" xfId="0" applyFont="1" applyFill="1" applyBorder="1" applyAlignment="1">
      <alignment horizontal="center" vertical="center" textRotation="90" wrapText="1"/>
    </xf>
    <xf numFmtId="0" fontId="5" fillId="0" borderId="5" xfId="0" applyFont="1" applyFill="1" applyBorder="1" applyAlignment="1">
      <alignment horizontal="center" vertical="top" textRotation="90" wrapText="1"/>
    </xf>
    <xf numFmtId="0" fontId="5" fillId="0" borderId="7" xfId="0" applyFont="1" applyFill="1" applyBorder="1" applyAlignment="1">
      <alignment horizontal="center" vertical="center" textRotation="90" wrapText="1"/>
    </xf>
    <xf numFmtId="0" fontId="5" fillId="0" borderId="7" xfId="0" applyFont="1" applyFill="1" applyBorder="1" applyAlignment="1">
      <alignment horizontal="center" vertical="top" textRotation="90" wrapText="1"/>
    </xf>
    <xf numFmtId="0" fontId="5" fillId="0" borderId="1" xfId="0" applyFont="1" applyFill="1" applyBorder="1" applyAlignment="1">
      <alignment horizontal="center" vertical="top" textRotation="90" wrapText="1"/>
    </xf>
    <xf numFmtId="0" fontId="5" fillId="0" borderId="1" xfId="0" applyFont="1" applyFill="1" applyBorder="1" applyAlignment="1">
      <alignment horizontal="center" vertical="center" textRotation="90" wrapText="1"/>
    </xf>
    <xf numFmtId="0" fontId="5" fillId="0" borderId="1" xfId="0" applyFont="1" applyFill="1" applyBorder="1" applyAlignment="1">
      <alignment horizontal="center" vertical="center" textRotation="90" wrapText="1"/>
    </xf>
    <xf numFmtId="0" fontId="5" fillId="0" borderId="3" xfId="0" applyFont="1" applyFill="1" applyBorder="1" applyAlignment="1">
      <alignment horizontal="left" vertical="top" textRotation="90" wrapText="1"/>
    </xf>
    <xf numFmtId="0" fontId="17" fillId="0" borderId="3" xfId="0" applyFont="1" applyFill="1" applyBorder="1" applyAlignment="1">
      <alignment vertical="top" textRotation="90" wrapText="1"/>
    </xf>
    <xf numFmtId="0" fontId="10" fillId="0" borderId="0" xfId="0" applyFont="1"/>
    <xf numFmtId="0" fontId="17" fillId="0" borderId="9"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left" vertical="center" wrapText="1"/>
    </xf>
    <xf numFmtId="14" fontId="17" fillId="0" borderId="3" xfId="0" applyNumberFormat="1" applyFont="1" applyFill="1" applyBorder="1" applyAlignment="1">
      <alignment horizontal="left" vertical="center" wrapText="1"/>
    </xf>
    <xf numFmtId="0" fontId="17" fillId="0" borderId="9" xfId="0" applyFont="1" applyFill="1" applyBorder="1" applyAlignment="1">
      <alignment horizontal="left"/>
    </xf>
    <xf numFmtId="0" fontId="17" fillId="0" borderId="10" xfId="0" applyFont="1" applyFill="1" applyBorder="1" applyAlignment="1">
      <alignment horizontal="left"/>
    </xf>
    <xf numFmtId="0" fontId="17" fillId="0" borderId="4" xfId="0" applyFont="1" applyFill="1" applyBorder="1" applyAlignment="1">
      <alignment horizontal="left"/>
    </xf>
    <xf numFmtId="0" fontId="17" fillId="0" borderId="9" xfId="0" applyFont="1" applyFill="1" applyBorder="1" applyAlignment="1">
      <alignment horizontal="left" vertical="center"/>
    </xf>
    <xf numFmtId="0" fontId="17" fillId="0" borderId="10" xfId="0" applyFont="1" applyFill="1" applyBorder="1" applyAlignment="1">
      <alignment horizontal="left" vertical="center"/>
    </xf>
    <xf numFmtId="0" fontId="17" fillId="0" borderId="4" xfId="0" applyFont="1" applyFill="1" applyBorder="1" applyAlignment="1">
      <alignment horizontal="left" vertical="center"/>
    </xf>
    <xf numFmtId="0" fontId="5" fillId="0" borderId="0" xfId="0" applyFont="1" applyFill="1" applyAlignment="1">
      <alignment horizontal="left"/>
    </xf>
    <xf numFmtId="0" fontId="0" fillId="0" borderId="3"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Alignment="1">
      <alignment horizontal="center" vertical="center" wrapText="1"/>
    </xf>
    <xf numFmtId="0" fontId="24" fillId="0" borderId="3" xfId="12" applyFont="1" applyFill="1" applyBorder="1" applyAlignment="1">
      <alignment horizontal="center" vertical="center" wrapText="1"/>
    </xf>
    <xf numFmtId="14" fontId="24" fillId="0" borderId="3" xfId="12" applyNumberFormat="1" applyFont="1" applyFill="1" applyBorder="1" applyAlignment="1">
      <alignment horizontal="center" vertical="center" wrapText="1"/>
    </xf>
    <xf numFmtId="0" fontId="24" fillId="0" borderId="1" xfId="12" applyFont="1" applyFill="1" applyBorder="1" applyAlignment="1">
      <alignment horizontal="center" vertical="center" wrapText="1"/>
    </xf>
    <xf numFmtId="0" fontId="10" fillId="0" borderId="0" xfId="0" applyFont="1"/>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0" fontId="12" fillId="0" borderId="3" xfId="0" applyFont="1" applyFill="1" applyBorder="1" applyAlignment="1">
      <alignment vertical="center" wrapText="1"/>
    </xf>
    <xf numFmtId="165" fontId="12" fillId="0" borderId="3" xfId="10" applyNumberFormat="1" applyFont="1" applyFill="1" applyBorder="1" applyAlignment="1">
      <alignment horizontal="center" vertical="center"/>
    </xf>
    <xf numFmtId="0" fontId="0" fillId="0" borderId="0" xfId="0" applyFont="1" applyFill="1"/>
    <xf numFmtId="0" fontId="0" fillId="0" borderId="0" xfId="0" applyFont="1" applyFill="1" applyBorder="1"/>
    <xf numFmtId="0" fontId="24" fillId="0" borderId="5" xfId="0" applyFont="1" applyFill="1" applyBorder="1" applyAlignment="1">
      <alignment horizontal="center" vertical="top" wrapText="1"/>
    </xf>
    <xf numFmtId="0" fontId="24" fillId="0" borderId="5" xfId="0" applyFont="1" applyFill="1" applyBorder="1" applyAlignment="1">
      <alignment horizontal="left" vertical="top" wrapText="1"/>
    </xf>
    <xf numFmtId="0" fontId="20" fillId="0" borderId="3" xfId="0" applyFont="1" applyFill="1" applyBorder="1" applyAlignment="1">
      <alignment horizontal="center" vertical="center" wrapText="1"/>
    </xf>
    <xf numFmtId="14" fontId="20" fillId="0" borderId="3" xfId="0" applyNumberFormat="1" applyFont="1" applyFill="1" applyBorder="1" applyAlignment="1">
      <alignment horizontal="right" vertical="center"/>
    </xf>
    <xf numFmtId="0" fontId="20" fillId="0" borderId="3" xfId="0" applyFont="1" applyFill="1" applyBorder="1" applyAlignment="1">
      <alignment horizontal="center" vertical="center"/>
    </xf>
    <xf numFmtId="165" fontId="20" fillId="0" borderId="3" xfId="10" applyNumberFormat="1" applyFont="1" applyFill="1" applyBorder="1" applyAlignment="1">
      <alignment vertical="center"/>
    </xf>
    <xf numFmtId="0" fontId="24" fillId="0" borderId="3" xfId="0" applyFont="1" applyFill="1" applyBorder="1" applyAlignment="1">
      <alignment horizontal="center" vertical="center" wrapText="1"/>
    </xf>
    <xf numFmtId="0" fontId="24" fillId="0" borderId="7" xfId="0" applyFont="1" applyFill="1" applyBorder="1" applyAlignment="1">
      <alignment horizontal="center" vertical="top" wrapText="1"/>
    </xf>
    <xf numFmtId="0" fontId="24" fillId="0" borderId="7" xfId="0" applyFont="1" applyFill="1" applyBorder="1" applyAlignment="1">
      <alignment horizontal="left" vertical="top" wrapText="1"/>
    </xf>
    <xf numFmtId="0" fontId="20" fillId="0" borderId="3" xfId="0" applyFont="1" applyFill="1" applyBorder="1" applyAlignment="1">
      <alignment vertical="center" wrapText="1"/>
    </xf>
    <xf numFmtId="0" fontId="20" fillId="0" borderId="3" xfId="0" applyFont="1" applyFill="1" applyBorder="1" applyAlignment="1">
      <alignment horizontal="right" vertical="center"/>
    </xf>
    <xf numFmtId="14" fontId="5" fillId="0" borderId="3" xfId="0" applyNumberFormat="1" applyFont="1" applyFill="1" applyBorder="1" applyAlignment="1">
      <alignment horizontal="right" vertical="center"/>
    </xf>
    <xf numFmtId="0" fontId="5" fillId="0" borderId="3" xfId="0" applyFont="1" applyFill="1" applyBorder="1" applyAlignment="1">
      <alignment horizontal="right" vertical="center"/>
    </xf>
    <xf numFmtId="165" fontId="5" fillId="0" borderId="3" xfId="10" applyNumberFormat="1" applyFont="1" applyFill="1" applyBorder="1" applyAlignment="1">
      <alignment vertical="center"/>
    </xf>
    <xf numFmtId="14" fontId="20" fillId="0" borderId="5" xfId="0" applyNumberFormat="1" applyFont="1" applyFill="1" applyBorder="1" applyAlignment="1">
      <alignment horizontal="right" vertical="center"/>
    </xf>
    <xf numFmtId="0" fontId="20" fillId="0" borderId="5" xfId="0" applyFont="1" applyFill="1" applyBorder="1" applyAlignment="1">
      <alignment horizontal="right" vertical="center"/>
    </xf>
    <xf numFmtId="165" fontId="20" fillId="0" borderId="5" xfId="10" applyNumberFormat="1" applyFont="1" applyFill="1" applyBorder="1" applyAlignment="1">
      <alignment horizontal="center" vertical="center"/>
    </xf>
    <xf numFmtId="0" fontId="20" fillId="0" borderId="1" xfId="0" applyFont="1" applyFill="1" applyBorder="1" applyAlignment="1">
      <alignment horizontal="right" vertical="center"/>
    </xf>
    <xf numFmtId="165" fontId="20" fillId="0" borderId="1" xfId="10" applyNumberFormat="1" applyFont="1" applyFill="1" applyBorder="1" applyAlignment="1">
      <alignment horizontal="center" vertical="center"/>
    </xf>
    <xf numFmtId="14" fontId="20" fillId="0" borderId="3" xfId="0" applyNumberFormat="1" applyFont="1" applyFill="1" applyBorder="1" applyAlignment="1">
      <alignment horizontal="center" vertical="center"/>
    </xf>
    <xf numFmtId="165" fontId="20" fillId="0" borderId="3" xfId="10" applyNumberFormat="1" applyFont="1" applyFill="1" applyBorder="1" applyAlignment="1">
      <alignment horizontal="center" vertical="center"/>
    </xf>
    <xf numFmtId="0" fontId="8" fillId="0" borderId="3" xfId="0" applyFont="1" applyFill="1" applyBorder="1" applyAlignment="1">
      <alignment horizontal="center" vertical="center"/>
    </xf>
    <xf numFmtId="165" fontId="5" fillId="0" borderId="3" xfId="10" applyNumberFormat="1" applyFont="1" applyFill="1" applyBorder="1" applyAlignment="1">
      <alignment horizontal="center" vertical="center"/>
    </xf>
    <xf numFmtId="0" fontId="20" fillId="0" borderId="5" xfId="0" applyFont="1" applyFill="1" applyBorder="1" applyAlignment="1">
      <alignment vertical="center" wrapText="1"/>
    </xf>
    <xf numFmtId="14" fontId="20" fillId="0" borderId="5" xfId="0" applyNumberFormat="1" applyFont="1" applyFill="1" applyBorder="1" applyAlignment="1">
      <alignment horizontal="right" vertical="center"/>
    </xf>
    <xf numFmtId="0" fontId="20" fillId="0" borderId="5" xfId="0" applyFont="1" applyFill="1" applyBorder="1" applyAlignment="1">
      <alignment horizontal="center" vertical="center"/>
    </xf>
    <xf numFmtId="165" fontId="20" fillId="0" borderId="5" xfId="10" applyNumberFormat="1" applyFont="1" applyFill="1" applyBorder="1" applyAlignment="1">
      <alignment vertical="center"/>
    </xf>
    <xf numFmtId="0" fontId="20" fillId="0" borderId="5" xfId="0" applyFont="1" applyFill="1" applyBorder="1" applyAlignment="1">
      <alignment horizontal="center" vertical="center"/>
    </xf>
    <xf numFmtId="0" fontId="20" fillId="0" borderId="1" xfId="0" applyFont="1" applyFill="1" applyBorder="1" applyAlignment="1">
      <alignment horizontal="center" vertical="center"/>
    </xf>
    <xf numFmtId="14" fontId="5" fillId="0" borderId="3"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20" fillId="0" borderId="7" xfId="0" applyFont="1" applyFill="1" applyBorder="1" applyAlignment="1">
      <alignment vertical="center" wrapText="1"/>
    </xf>
    <xf numFmtId="165" fontId="20" fillId="0" borderId="7" xfId="10" applyNumberFormat="1" applyFont="1" applyFill="1" applyBorder="1" applyAlignment="1">
      <alignment vertical="center"/>
    </xf>
    <xf numFmtId="0" fontId="24" fillId="0" borderId="1" xfId="0" applyFont="1" applyFill="1" applyBorder="1" applyAlignment="1">
      <alignment horizontal="left" vertical="top" wrapText="1"/>
    </xf>
    <xf numFmtId="0" fontId="20" fillId="0" borderId="5" xfId="0" applyFont="1" applyFill="1" applyBorder="1" applyAlignment="1">
      <alignment horizontal="center"/>
    </xf>
    <xf numFmtId="0" fontId="20" fillId="0" borderId="7" xfId="0" applyFont="1" applyFill="1" applyBorder="1" applyAlignment="1">
      <alignment horizontal="right" vertical="center"/>
    </xf>
    <xf numFmtId="0" fontId="20" fillId="0" borderId="7" xfId="0" applyFont="1" applyFill="1" applyBorder="1" applyAlignment="1">
      <alignment horizontal="center"/>
    </xf>
    <xf numFmtId="0" fontId="20" fillId="0" borderId="1" xfId="0" applyFont="1" applyFill="1" applyBorder="1" applyAlignment="1">
      <alignment horizontal="center"/>
    </xf>
    <xf numFmtId="14" fontId="20" fillId="0" borderId="1" xfId="0" applyNumberFormat="1" applyFont="1" applyFill="1" applyBorder="1" applyAlignment="1">
      <alignment horizontal="right" vertical="center"/>
    </xf>
    <xf numFmtId="0" fontId="20" fillId="0" borderId="5" xfId="0" applyFont="1" applyFill="1" applyBorder="1" applyAlignment="1">
      <alignment horizontal="center" vertical="top" wrapText="1"/>
    </xf>
    <xf numFmtId="0" fontId="20" fillId="0" borderId="5" xfId="0" applyFont="1" applyFill="1" applyBorder="1" applyAlignment="1">
      <alignment horizontal="left" vertical="top" wrapText="1"/>
    </xf>
    <xf numFmtId="0" fontId="20" fillId="0" borderId="5" xfId="0" applyFont="1" applyFill="1" applyBorder="1" applyAlignment="1">
      <alignment horizontal="left" vertical="center" wrapText="1"/>
    </xf>
    <xf numFmtId="0" fontId="20" fillId="0" borderId="3" xfId="0" applyFont="1" applyFill="1" applyBorder="1" applyAlignment="1">
      <alignment horizontal="justify" vertical="top"/>
    </xf>
    <xf numFmtId="4" fontId="18" fillId="0" borderId="3" xfId="10" applyNumberFormat="1" applyFont="1" applyFill="1" applyBorder="1" applyAlignment="1">
      <alignment horizontal="center" vertical="center"/>
    </xf>
    <xf numFmtId="4" fontId="18" fillId="0" borderId="3" xfId="10" applyNumberFormat="1" applyFont="1" applyFill="1" applyBorder="1" applyAlignment="1">
      <alignment horizontal="center" vertical="center" wrapText="1"/>
    </xf>
    <xf numFmtId="0" fontId="20" fillId="0" borderId="3" xfId="0" applyFont="1" applyFill="1" applyBorder="1" applyAlignment="1">
      <alignment horizontal="justify" vertical="center"/>
    </xf>
    <xf numFmtId="0" fontId="20" fillId="0" borderId="7" xfId="0" applyFont="1" applyFill="1" applyBorder="1" applyAlignment="1">
      <alignment horizontal="center" vertical="top" wrapText="1"/>
    </xf>
    <xf numFmtId="0" fontId="20" fillId="0" borderId="7" xfId="0" applyFont="1" applyFill="1" applyBorder="1" applyAlignment="1">
      <alignment horizontal="left" vertical="top" wrapText="1"/>
    </xf>
    <xf numFmtId="0" fontId="20" fillId="0" borderId="1"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3" xfId="0" applyFont="1" applyFill="1" applyBorder="1" applyAlignment="1">
      <alignment horizontal="justify" vertical="center" wrapText="1"/>
    </xf>
    <xf numFmtId="0" fontId="20" fillId="0" borderId="3" xfId="0" applyFont="1" applyFill="1" applyBorder="1" applyAlignment="1">
      <alignment horizontal="left" vertical="top" wrapText="1"/>
    </xf>
    <xf numFmtId="4" fontId="18" fillId="0" borderId="3" xfId="10" applyNumberFormat="1" applyFont="1" applyFill="1" applyBorder="1" applyAlignment="1">
      <alignment vertical="center"/>
    </xf>
    <xf numFmtId="0" fontId="19" fillId="0" borderId="3" xfId="0" applyFont="1" applyFill="1" applyBorder="1" applyAlignment="1">
      <alignment horizontal="justify" vertical="center"/>
    </xf>
    <xf numFmtId="0" fontId="20" fillId="0" borderId="7" xfId="0" applyFont="1" applyFill="1" applyBorder="1" applyAlignment="1">
      <alignment horizontal="left" vertical="top" wrapText="1"/>
    </xf>
    <xf numFmtId="0" fontId="20" fillId="0" borderId="3" xfId="0" applyFont="1" applyFill="1" applyBorder="1" applyAlignment="1">
      <alignment horizontal="justify" vertical="top" wrapText="1"/>
    </xf>
    <xf numFmtId="4" fontId="18" fillId="0" borderId="5" xfId="10" applyNumberFormat="1" applyFont="1" applyFill="1" applyBorder="1" applyAlignment="1">
      <alignment horizontal="center" vertical="center"/>
    </xf>
    <xf numFmtId="0" fontId="20" fillId="0" borderId="5" xfId="0" applyFont="1" applyFill="1" applyBorder="1" applyAlignment="1">
      <alignment horizontal="left" vertical="top" wrapText="1"/>
    </xf>
    <xf numFmtId="4" fontId="18" fillId="0" borderId="1" xfId="10" applyNumberFormat="1" applyFont="1" applyFill="1" applyBorder="1" applyAlignment="1">
      <alignment horizontal="center" vertical="center"/>
    </xf>
    <xf numFmtId="0" fontId="20" fillId="0" borderId="1" xfId="0" applyFont="1" applyFill="1" applyBorder="1" applyAlignment="1">
      <alignment horizontal="left" vertical="center"/>
    </xf>
    <xf numFmtId="4" fontId="18" fillId="0" borderId="1" xfId="10" applyNumberFormat="1" applyFont="1" applyFill="1" applyBorder="1" applyAlignment="1">
      <alignment horizontal="center" vertical="center"/>
    </xf>
    <xf numFmtId="4" fontId="18" fillId="0" borderId="5" xfId="10" applyNumberFormat="1" applyFont="1" applyFill="1" applyBorder="1" applyAlignment="1">
      <alignment horizontal="center" vertical="center"/>
    </xf>
    <xf numFmtId="165" fontId="20" fillId="0" borderId="5" xfId="10" applyNumberFormat="1" applyFont="1" applyFill="1" applyBorder="1" applyAlignment="1">
      <alignment horizontal="center" vertical="center"/>
    </xf>
    <xf numFmtId="165" fontId="20" fillId="0" borderId="5" xfId="10" applyNumberFormat="1" applyFont="1" applyFill="1" applyBorder="1" applyAlignment="1">
      <alignment vertical="top"/>
    </xf>
    <xf numFmtId="0" fontId="20" fillId="0" borderId="3" xfId="0" applyFont="1" applyFill="1" applyBorder="1" applyAlignment="1">
      <alignment horizontal="left" vertical="top" wrapText="1"/>
    </xf>
    <xf numFmtId="165" fontId="20" fillId="0" borderId="3" xfId="10" applyNumberFormat="1" applyFont="1" applyFill="1" applyBorder="1" applyAlignment="1">
      <alignment vertical="top"/>
    </xf>
    <xf numFmtId="0" fontId="20" fillId="0" borderId="7" xfId="0" applyFont="1" applyFill="1" applyBorder="1" applyAlignment="1">
      <alignment horizontal="left" vertical="center" wrapText="1"/>
    </xf>
    <xf numFmtId="4" fontId="18" fillId="0" borderId="7" xfId="10" applyNumberFormat="1" applyFont="1" applyFill="1" applyBorder="1" applyAlignment="1">
      <alignment horizontal="center" vertical="center"/>
    </xf>
    <xf numFmtId="0" fontId="20" fillId="0" borderId="3" xfId="0" applyNumberFormat="1" applyFont="1" applyFill="1" applyBorder="1" applyAlignment="1">
      <alignment horizontal="justify" vertical="center"/>
    </xf>
    <xf numFmtId="165" fontId="20" fillId="0" borderId="7" xfId="10" applyNumberFormat="1" applyFont="1" applyFill="1" applyBorder="1" applyAlignment="1">
      <alignment vertical="top"/>
    </xf>
    <xf numFmtId="0" fontId="20" fillId="0" borderId="1" xfId="0" applyFont="1" applyFill="1" applyBorder="1" applyAlignment="1">
      <alignment horizontal="center" vertical="top" wrapText="1"/>
    </xf>
    <xf numFmtId="0" fontId="20" fillId="0" borderId="1" xfId="0" applyFont="1" applyFill="1" applyBorder="1" applyAlignment="1">
      <alignment horizontal="left" vertical="top" wrapText="1"/>
    </xf>
    <xf numFmtId="0" fontId="20" fillId="0" borderId="3" xfId="0" applyFont="1" applyFill="1" applyBorder="1" applyAlignment="1">
      <alignment vertical="top" wrapText="1"/>
    </xf>
    <xf numFmtId="0" fontId="20" fillId="0" borderId="7" xfId="0" applyFont="1" applyFill="1" applyBorder="1" applyAlignment="1">
      <alignment vertical="top" wrapText="1"/>
    </xf>
    <xf numFmtId="0" fontId="20" fillId="0" borderId="3" xfId="0" applyFont="1" applyFill="1" applyBorder="1" applyAlignment="1">
      <alignment horizontal="center" vertical="center"/>
    </xf>
    <xf numFmtId="165" fontId="20" fillId="0" borderId="1" xfId="10" applyNumberFormat="1" applyFont="1" applyFill="1" applyBorder="1" applyAlignment="1">
      <alignment vertical="top"/>
    </xf>
    <xf numFmtId="0" fontId="10" fillId="0" borderId="6" xfId="0" applyFont="1" applyBorder="1" applyAlignment="1">
      <alignment horizontal="left" wrapText="1"/>
    </xf>
    <xf numFmtId="4" fontId="24" fillId="0" borderId="3" xfId="12" applyNumberFormat="1" applyFont="1" applyFill="1" applyBorder="1" applyAlignment="1">
      <alignment horizontal="center" vertical="center" wrapText="1"/>
    </xf>
    <xf numFmtId="0" fontId="24" fillId="0" borderId="3" xfId="12" applyFont="1" applyFill="1" applyBorder="1" applyAlignment="1">
      <alignment horizontal="right" vertical="center" wrapText="1"/>
    </xf>
    <xf numFmtId="165" fontId="24" fillId="0" borderId="3" xfId="10" applyNumberFormat="1" applyFont="1" applyFill="1" applyBorder="1" applyAlignment="1">
      <alignment horizontal="center" vertical="center" wrapText="1"/>
    </xf>
    <xf numFmtId="0" fontId="0" fillId="0" borderId="0" xfId="0" applyFont="1" applyFill="1" applyAlignment="1"/>
    <xf numFmtId="0" fontId="0" fillId="0" borderId="3" xfId="0" applyFont="1" applyFill="1" applyBorder="1" applyAlignment="1">
      <alignment horizontal="center" vertical="center" textRotation="90" wrapText="1"/>
    </xf>
    <xf numFmtId="0" fontId="15" fillId="0" borderId="0" xfId="0" applyFont="1" applyFill="1" applyBorder="1" applyAlignment="1">
      <alignment horizontal="left" vertical="top"/>
    </xf>
    <xf numFmtId="0" fontId="6" fillId="0" borderId="0" xfId="0" applyFont="1" applyFill="1" applyBorder="1" applyAlignment="1">
      <alignment horizontal="right" vertical="top"/>
    </xf>
    <xf numFmtId="0" fontId="15" fillId="0" borderId="0" xfId="0" applyFont="1" applyFill="1" applyBorder="1" applyAlignment="1">
      <alignment vertical="center" wrapText="1"/>
    </xf>
    <xf numFmtId="9" fontId="15" fillId="0" borderId="0" xfId="11" applyFont="1" applyFill="1" applyBorder="1" applyAlignment="1">
      <alignment horizontal="center" vertical="center" wrapText="1"/>
    </xf>
    <xf numFmtId="0" fontId="15" fillId="0" borderId="0" xfId="0" applyFont="1" applyFill="1" applyBorder="1" applyAlignment="1">
      <alignment vertical="center"/>
    </xf>
    <xf numFmtId="0" fontId="27" fillId="0" borderId="0" xfId="0" applyFont="1" applyFill="1" applyBorder="1" applyAlignment="1">
      <alignment vertical="center"/>
    </xf>
    <xf numFmtId="0" fontId="15" fillId="0" borderId="0" xfId="0" applyFont="1" applyFill="1" applyBorder="1" applyAlignment="1">
      <alignment horizontal="center" vertical="center"/>
    </xf>
    <xf numFmtId="0" fontId="15" fillId="0" borderId="0" xfId="0" applyFont="1" applyFill="1" applyBorder="1"/>
    <xf numFmtId="0" fontId="15" fillId="0" borderId="0" xfId="0" applyFont="1" applyFill="1"/>
    <xf numFmtId="0" fontId="6" fillId="0" borderId="0" xfId="0" applyFont="1" applyFill="1"/>
    <xf numFmtId="0" fontId="27" fillId="0" borderId="0" xfId="0" applyFont="1" applyFill="1" applyAlignment="1">
      <alignment vertical="center"/>
    </xf>
    <xf numFmtId="0" fontId="15" fillId="0" borderId="0" xfId="0" applyFont="1" applyFill="1" applyAlignment="1">
      <alignment vertical="center"/>
    </xf>
    <xf numFmtId="0" fontId="15" fillId="0" borderId="0" xfId="0" applyFont="1" applyFill="1" applyAlignment="1">
      <alignment horizontal="center" vertical="center"/>
    </xf>
    <xf numFmtId="9" fontId="15" fillId="0" borderId="0" xfId="11" applyFont="1" applyFill="1" applyAlignment="1">
      <alignment horizontal="center" vertical="center" wrapText="1"/>
    </xf>
    <xf numFmtId="0" fontId="24" fillId="0" borderId="0" xfId="0" applyFont="1" applyFill="1" applyAlignment="1">
      <alignment horizontal="center" vertical="center" wrapText="1"/>
    </xf>
    <xf numFmtId="0" fontId="6" fillId="0" borderId="5" xfId="0" applyFont="1" applyFill="1" applyBorder="1" applyAlignment="1">
      <alignment horizontal="center" vertical="top" wrapText="1"/>
    </xf>
    <xf numFmtId="0" fontId="6" fillId="0" borderId="3" xfId="0" applyFont="1" applyFill="1" applyBorder="1" applyAlignment="1">
      <alignment horizontal="center" vertical="center" wrapText="1"/>
    </xf>
    <xf numFmtId="0" fontId="12" fillId="0" borderId="3" xfId="0" applyFont="1" applyFill="1" applyBorder="1" applyAlignment="1">
      <alignment horizontal="left" vertical="center" wrapText="1"/>
    </xf>
    <xf numFmtId="9" fontId="6" fillId="2" borderId="3" xfId="11" applyFont="1" applyFill="1" applyBorder="1" applyAlignment="1">
      <alignment horizontal="center" vertical="center" wrapText="1"/>
    </xf>
    <xf numFmtId="165" fontId="29" fillId="0" borderId="3" xfId="0" applyNumberFormat="1" applyFont="1" applyFill="1" applyBorder="1" applyAlignment="1">
      <alignment horizontal="justify" vertical="center"/>
    </xf>
    <xf numFmtId="165" fontId="16" fillId="0" borderId="3" xfId="10" applyNumberFormat="1" applyFont="1" applyFill="1" applyBorder="1" applyAlignment="1">
      <alignment horizontal="center" vertical="center"/>
    </xf>
    <xf numFmtId="170" fontId="30" fillId="0" borderId="3" xfId="10" applyNumberFormat="1" applyFont="1" applyFill="1" applyBorder="1" applyAlignment="1">
      <alignment horizontal="center" vertical="center"/>
    </xf>
    <xf numFmtId="0" fontId="30" fillId="0" borderId="3" xfId="0" applyFont="1" applyFill="1" applyBorder="1" applyAlignment="1">
      <alignment vertical="center"/>
    </xf>
    <xf numFmtId="0" fontId="6" fillId="0" borderId="3" xfId="0" applyFont="1" applyFill="1" applyBorder="1" applyAlignment="1">
      <alignment vertical="center"/>
    </xf>
    <xf numFmtId="0" fontId="6" fillId="0" borderId="7" xfId="0" applyFont="1" applyFill="1" applyBorder="1" applyAlignment="1">
      <alignment horizontal="center" vertical="top" wrapText="1"/>
    </xf>
    <xf numFmtId="0" fontId="12" fillId="0" borderId="5"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165" fontId="16" fillId="0" borderId="5" xfId="10" applyNumberFormat="1" applyFont="1" applyFill="1" applyBorder="1" applyAlignment="1">
      <alignment horizontal="center" vertical="center"/>
    </xf>
    <xf numFmtId="165" fontId="16" fillId="0" borderId="5" xfId="10" applyNumberFormat="1" applyFont="1" applyFill="1" applyBorder="1" applyAlignment="1">
      <alignment horizontal="center" vertical="center" wrapText="1"/>
    </xf>
    <xf numFmtId="165" fontId="16" fillId="0" borderId="5" xfId="10" applyNumberFormat="1" applyFont="1" applyFill="1" applyBorder="1" applyAlignment="1">
      <alignment horizontal="center" vertical="center"/>
    </xf>
    <xf numFmtId="165" fontId="30" fillId="0" borderId="3" xfId="10" applyNumberFormat="1" applyFont="1" applyFill="1" applyBorder="1" applyAlignment="1">
      <alignment horizontal="center" vertical="center" wrapText="1"/>
    </xf>
    <xf numFmtId="165" fontId="16" fillId="0" borderId="7" xfId="10" applyNumberFormat="1" applyFont="1" applyFill="1" applyBorder="1" applyAlignment="1">
      <alignment horizontal="center" vertical="center" wrapText="1"/>
    </xf>
    <xf numFmtId="165" fontId="16" fillId="0" borderId="7" xfId="10" applyNumberFormat="1" applyFont="1" applyFill="1" applyBorder="1" applyAlignment="1">
      <alignment horizontal="center" vertical="center"/>
    </xf>
    <xf numFmtId="165" fontId="16" fillId="0" borderId="1" xfId="10" applyNumberFormat="1" applyFont="1" applyFill="1" applyBorder="1" applyAlignment="1">
      <alignment horizontal="center" vertical="center" wrapText="1"/>
    </xf>
    <xf numFmtId="165" fontId="16" fillId="0" borderId="1" xfId="10" applyNumberFormat="1" applyFont="1" applyFill="1" applyBorder="1" applyAlignment="1">
      <alignment horizontal="center" vertical="center"/>
    </xf>
    <xf numFmtId="0" fontId="6" fillId="0" borderId="1" xfId="0" applyFont="1" applyFill="1" applyBorder="1" applyAlignment="1">
      <alignment horizontal="center" vertical="top" wrapText="1"/>
    </xf>
    <xf numFmtId="0" fontId="32" fillId="0" borderId="3" xfId="0" applyFont="1" applyFill="1" applyBorder="1" applyAlignment="1">
      <alignment horizontal="left" wrapText="1"/>
    </xf>
    <xf numFmtId="165" fontId="29" fillId="0" borderId="5" xfId="0" applyNumberFormat="1" applyFont="1" applyFill="1" applyBorder="1" applyAlignment="1">
      <alignment horizontal="center" vertical="center"/>
    </xf>
    <xf numFmtId="0" fontId="5" fillId="3" borderId="3" xfId="0" applyFont="1" applyFill="1" applyBorder="1" applyAlignment="1">
      <alignment horizontal="justify" vertical="justify" wrapText="1"/>
    </xf>
    <xf numFmtId="165" fontId="29" fillId="0" borderId="7" xfId="0" applyNumberFormat="1" applyFont="1" applyFill="1" applyBorder="1" applyAlignment="1">
      <alignment horizontal="center" vertical="center"/>
    </xf>
    <xf numFmtId="0" fontId="5" fillId="3" borderId="3" xfId="0" applyFont="1" applyFill="1" applyBorder="1" applyAlignment="1">
      <alignment horizontal="justify" vertical="center" wrapText="1"/>
    </xf>
    <xf numFmtId="165" fontId="29" fillId="0" borderId="1" xfId="0" applyNumberFormat="1" applyFont="1" applyFill="1" applyBorder="1" applyAlignment="1">
      <alignment horizontal="center" vertical="center"/>
    </xf>
    <xf numFmtId="0" fontId="12" fillId="0" borderId="3" xfId="0" applyFont="1" applyFill="1" applyBorder="1" applyAlignment="1">
      <alignment horizontal="center" vertical="center" wrapText="1"/>
    </xf>
    <xf numFmtId="165" fontId="29" fillId="0" borderId="3" xfId="0" applyNumberFormat="1" applyFont="1" applyFill="1" applyBorder="1" applyAlignment="1">
      <alignment horizontal="center" vertical="center"/>
    </xf>
    <xf numFmtId="165" fontId="16" fillId="0" borderId="3" xfId="10" applyNumberFormat="1" applyFont="1" applyFill="1" applyBorder="1" applyAlignment="1">
      <alignment horizontal="center" vertical="center"/>
    </xf>
    <xf numFmtId="0" fontId="30"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9" fontId="6" fillId="0" borderId="0" xfId="11" applyFont="1" applyFill="1" applyAlignment="1">
      <alignment horizontal="center" vertical="center" wrapText="1"/>
    </xf>
    <xf numFmtId="0" fontId="6" fillId="0" borderId="0" xfId="0" applyFont="1" applyFill="1" applyAlignment="1">
      <alignment vertical="top" wrapText="1"/>
    </xf>
    <xf numFmtId="0" fontId="6" fillId="0" borderId="0" xfId="0" applyFont="1" applyFill="1" applyAlignment="1">
      <alignment horizontal="left" vertical="top" wrapText="1"/>
    </xf>
    <xf numFmtId="0" fontId="6" fillId="0" borderId="0" xfId="0" applyFont="1" applyFill="1" applyAlignment="1">
      <alignment horizontal="center" vertical="top" wrapText="1"/>
    </xf>
    <xf numFmtId="0" fontId="6" fillId="0" borderId="0" xfId="0" applyFont="1" applyFill="1" applyAlignment="1">
      <alignment horizontal="left" vertical="top"/>
    </xf>
    <xf numFmtId="0" fontId="6" fillId="0" borderId="0" xfId="0" applyFont="1" applyFill="1" applyAlignment="1">
      <alignment horizontal="right" vertical="top"/>
    </xf>
    <xf numFmtId="0" fontId="30" fillId="0" borderId="0" xfId="0" applyFont="1" applyFill="1" applyAlignment="1">
      <alignment vertical="center" wrapText="1"/>
    </xf>
    <xf numFmtId="0" fontId="6" fillId="0" borderId="0" xfId="0" applyFont="1" applyFill="1" applyAlignment="1">
      <alignment vertical="center" wrapText="1"/>
    </xf>
    <xf numFmtId="0" fontId="15" fillId="0" borderId="0" xfId="0" applyFont="1" applyFill="1" applyAlignment="1">
      <alignment vertical="top" wrapText="1"/>
    </xf>
    <xf numFmtId="0" fontId="15" fillId="0" borderId="0" xfId="0" applyFont="1" applyFill="1" applyAlignment="1">
      <alignment horizontal="left" vertical="top" wrapText="1"/>
    </xf>
    <xf numFmtId="0" fontId="15" fillId="0" borderId="0" xfId="0" applyFont="1" applyFill="1" applyAlignment="1">
      <alignment horizontal="center" vertical="top" wrapText="1"/>
    </xf>
    <xf numFmtId="0" fontId="15" fillId="0" borderId="0" xfId="0" applyFont="1" applyFill="1" applyAlignment="1">
      <alignment horizontal="left" vertical="top"/>
    </xf>
    <xf numFmtId="0" fontId="15" fillId="0" borderId="0" xfId="0" applyFont="1" applyFill="1" applyAlignment="1">
      <alignment vertical="center" wrapText="1"/>
    </xf>
    <xf numFmtId="9" fontId="6" fillId="2" borderId="3" xfId="11" applyFont="1" applyFill="1" applyBorder="1" applyAlignment="1">
      <alignment horizontal="center" vertical="top" wrapText="1"/>
    </xf>
    <xf numFmtId="0" fontId="6" fillId="0" borderId="3" xfId="0" applyFont="1" applyFill="1" applyBorder="1" applyAlignment="1">
      <alignment vertical="top" wrapText="1"/>
    </xf>
    <xf numFmtId="0" fontId="6" fillId="3"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165" fontId="29" fillId="0" borderId="3" xfId="0" applyNumberFormat="1" applyFont="1" applyFill="1" applyBorder="1" applyAlignment="1">
      <alignment horizontal="center" vertical="center"/>
    </xf>
    <xf numFmtId="0" fontId="12" fillId="0" borderId="3" xfId="0" applyFont="1" applyFill="1" applyBorder="1" applyAlignment="1">
      <alignment horizontal="left" vertical="center" wrapText="1"/>
    </xf>
    <xf numFmtId="165" fontId="16" fillId="0" borderId="3" xfId="10" applyNumberFormat="1" applyFont="1" applyFill="1" applyBorder="1" applyAlignment="1">
      <alignment horizontal="center" vertical="center" wrapText="1"/>
    </xf>
    <xf numFmtId="0" fontId="6" fillId="0" borderId="3" xfId="0" applyFont="1" applyFill="1" applyBorder="1" applyAlignment="1">
      <alignment horizontal="center" wrapText="1"/>
    </xf>
    <xf numFmtId="166" fontId="6" fillId="2" borderId="3" xfId="11" applyNumberFormat="1" applyFont="1" applyFill="1" applyBorder="1" applyAlignment="1">
      <alignment horizontal="center" wrapText="1"/>
    </xf>
    <xf numFmtId="9" fontId="6" fillId="2" borderId="3" xfId="11" applyFont="1" applyFill="1" applyBorder="1" applyAlignment="1">
      <alignment horizontal="center" wrapText="1"/>
    </xf>
    <xf numFmtId="0" fontId="6" fillId="0" borderId="3" xfId="0" applyFont="1" applyFill="1" applyBorder="1" applyAlignment="1">
      <alignment wrapText="1"/>
    </xf>
    <xf numFmtId="0" fontId="6" fillId="0" borderId="3" xfId="0" applyFont="1" applyFill="1" applyBorder="1" applyAlignment="1">
      <alignment horizontal="center" wrapText="1"/>
    </xf>
    <xf numFmtId="0" fontId="0" fillId="0" borderId="0" xfId="0" applyFont="1"/>
    <xf numFmtId="0" fontId="0" fillId="0" borderId="3" xfId="0" applyBorder="1"/>
    <xf numFmtId="0" fontId="0" fillId="0" borderId="5" xfId="0" applyFont="1" applyFill="1" applyBorder="1" applyAlignment="1">
      <alignment vertical="top" wrapText="1"/>
    </xf>
    <xf numFmtId="0" fontId="0" fillId="0" borderId="5" xfId="0" applyFont="1" applyFill="1" applyBorder="1" applyAlignment="1">
      <alignment horizontal="center" vertical="top" wrapText="1"/>
    </xf>
    <xf numFmtId="0" fontId="0" fillId="0" borderId="5" xfId="0" applyFont="1" applyFill="1" applyBorder="1" applyAlignment="1">
      <alignment horizontal="left" vertical="top" wrapText="1"/>
    </xf>
    <xf numFmtId="0" fontId="28" fillId="0" borderId="3" xfId="0" applyFont="1" applyFill="1" applyBorder="1" applyAlignment="1">
      <alignment horizontal="justify" vertical="top" wrapText="1"/>
    </xf>
    <xf numFmtId="0" fontId="28" fillId="0" borderId="3" xfId="0" applyFont="1" applyFill="1" applyBorder="1" applyAlignment="1">
      <alignment horizontal="justify" vertical="top"/>
    </xf>
    <xf numFmtId="0" fontId="0" fillId="0" borderId="7" xfId="0" applyFont="1" applyFill="1" applyBorder="1" applyAlignment="1">
      <alignment vertical="top" wrapText="1"/>
    </xf>
    <xf numFmtId="0" fontId="0" fillId="0" borderId="7" xfId="0" applyFont="1" applyFill="1" applyBorder="1" applyAlignment="1">
      <alignment horizontal="center" vertical="top" wrapText="1"/>
    </xf>
    <xf numFmtId="0" fontId="0" fillId="0" borderId="5" xfId="0" applyFont="1" applyFill="1" applyBorder="1" applyAlignment="1">
      <alignment horizontal="left" vertical="top" wrapText="1"/>
    </xf>
    <xf numFmtId="0" fontId="28" fillId="0" borderId="5" xfId="0" applyFont="1" applyFill="1" applyBorder="1" applyAlignment="1">
      <alignment horizontal="center" vertical="top" wrapText="1"/>
    </xf>
    <xf numFmtId="0" fontId="0" fillId="0" borderId="1" xfId="0" applyFont="1" applyFill="1" applyBorder="1" applyAlignment="1">
      <alignment horizontal="left" vertical="top" wrapText="1"/>
    </xf>
    <xf numFmtId="0" fontId="28" fillId="0" borderId="1" xfId="0" applyFont="1" applyFill="1" applyBorder="1" applyAlignment="1">
      <alignment horizontal="center" vertical="top" wrapText="1"/>
    </xf>
    <xf numFmtId="0" fontId="0" fillId="0" borderId="7" xfId="0" applyFont="1" applyFill="1" applyBorder="1" applyAlignment="1">
      <alignment horizontal="left" vertical="top" wrapText="1"/>
    </xf>
    <xf numFmtId="0" fontId="28" fillId="3" borderId="3" xfId="0" applyFont="1" applyFill="1" applyBorder="1" applyAlignment="1">
      <alignment horizontal="justify" vertical="top"/>
    </xf>
    <xf numFmtId="0" fontId="0" fillId="0" borderId="3" xfId="0" applyFont="1" applyFill="1" applyBorder="1" applyAlignment="1">
      <alignment horizontal="left" vertical="top" wrapText="1"/>
    </xf>
    <xf numFmtId="0" fontId="28" fillId="3" borderId="3" xfId="0" applyFont="1" applyFill="1" applyBorder="1" applyAlignment="1">
      <alignment horizontal="left" vertical="top" wrapText="1"/>
    </xf>
    <xf numFmtId="0" fontId="28" fillId="0" borderId="3" xfId="0" applyFont="1" applyFill="1" applyBorder="1" applyAlignment="1">
      <alignment horizontal="left" vertical="top" wrapText="1"/>
    </xf>
    <xf numFmtId="0" fontId="0" fillId="0" borderId="1" xfId="0" applyFont="1" applyFill="1" applyBorder="1" applyAlignment="1">
      <alignment horizontal="center" vertical="top" wrapText="1"/>
    </xf>
    <xf numFmtId="0" fontId="28" fillId="0" borderId="3" xfId="0" applyFont="1" applyFill="1" applyBorder="1" applyAlignment="1">
      <alignment horizontal="left" vertical="center" wrapText="1"/>
    </xf>
    <xf numFmtId="0" fontId="0" fillId="3" borderId="3" xfId="0" applyFont="1" applyFill="1" applyBorder="1" applyAlignment="1">
      <alignment horizontal="left" vertical="top" wrapText="1"/>
    </xf>
    <xf numFmtId="0" fontId="28" fillId="0" borderId="5" xfId="0" applyFont="1" applyFill="1" applyBorder="1" applyAlignment="1">
      <alignment vertical="top" wrapText="1"/>
    </xf>
    <xf numFmtId="0" fontId="28" fillId="0" borderId="5" xfId="0" applyFont="1" applyFill="1" applyBorder="1" applyAlignment="1">
      <alignment horizontal="left" vertical="top" wrapText="1"/>
    </xf>
    <xf numFmtId="165" fontId="0" fillId="0" borderId="3" xfId="10" applyNumberFormat="1" applyFont="1" applyFill="1" applyBorder="1" applyAlignment="1">
      <alignment vertical="top"/>
    </xf>
    <xf numFmtId="0" fontId="28" fillId="0" borderId="1" xfId="0" applyFont="1" applyFill="1" applyBorder="1" applyAlignment="1">
      <alignment horizontal="left" vertical="top" wrapText="1"/>
    </xf>
    <xf numFmtId="165" fontId="0" fillId="0" borderId="7" xfId="10" applyNumberFormat="1" applyFont="1" applyFill="1" applyBorder="1" applyAlignment="1">
      <alignment vertical="top"/>
    </xf>
    <xf numFmtId="0" fontId="0" fillId="0" borderId="7" xfId="0" applyFont="1" applyFill="1" applyBorder="1" applyAlignment="1">
      <alignment vertical="top" wrapText="1"/>
    </xf>
    <xf numFmtId="0" fontId="28" fillId="0" borderId="3" xfId="0" applyFont="1" applyFill="1" applyBorder="1" applyAlignment="1">
      <alignment vertical="top" wrapText="1"/>
    </xf>
    <xf numFmtId="0" fontId="0" fillId="0" borderId="3" xfId="0" applyFont="1" applyFill="1" applyBorder="1" applyAlignment="1">
      <alignment vertical="top" wrapText="1"/>
    </xf>
    <xf numFmtId="0" fontId="0" fillId="0" borderId="7"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wrapText="1"/>
    </xf>
    <xf numFmtId="165" fontId="0" fillId="0" borderId="1" xfId="10" applyNumberFormat="1" applyFont="1" applyFill="1" applyBorder="1" applyAlignment="1">
      <alignment vertical="top"/>
    </xf>
    <xf numFmtId="0" fontId="0" fillId="0" borderId="3" xfId="0" applyFont="1" applyFill="1" applyBorder="1" applyAlignment="1">
      <alignment vertical="center"/>
    </xf>
    <xf numFmtId="0" fontId="0" fillId="0" borderId="0" xfId="0" applyFont="1" applyFill="1" applyAlignment="1">
      <alignment vertical="center"/>
    </xf>
    <xf numFmtId="0" fontId="0" fillId="0" borderId="0" xfId="0" applyFont="1" applyBorder="1" applyAlignment="1">
      <alignment horizontal="center" vertical="top"/>
    </xf>
    <xf numFmtId="0" fontId="10" fillId="0" borderId="0" xfId="0" applyFont="1" applyFill="1" applyBorder="1" applyAlignment="1">
      <alignment horizontal="center" vertical="top" wrapText="1"/>
    </xf>
    <xf numFmtId="0" fontId="0" fillId="0" borderId="0" xfId="0" applyFont="1" applyFill="1" applyBorder="1" applyAlignment="1">
      <alignment vertical="top"/>
    </xf>
    <xf numFmtId="165" fontId="10" fillId="0" borderId="3" xfId="10" applyNumberFormat="1" applyFont="1" applyFill="1" applyBorder="1" applyAlignment="1">
      <alignment horizontal="center" vertical="top"/>
    </xf>
    <xf numFmtId="0" fontId="0" fillId="3" borderId="3" xfId="0" applyFont="1" applyFill="1" applyBorder="1" applyAlignment="1">
      <alignment horizontal="center" vertical="top" wrapText="1"/>
    </xf>
    <xf numFmtId="0" fontId="0" fillId="3" borderId="3" xfId="0" applyFont="1" applyFill="1" applyBorder="1" applyAlignment="1">
      <alignment vertical="top"/>
    </xf>
    <xf numFmtId="0" fontId="0" fillId="0" borderId="3" xfId="0" applyFont="1" applyFill="1" applyBorder="1" applyAlignment="1">
      <alignment vertical="top"/>
    </xf>
    <xf numFmtId="0" fontId="0" fillId="0" borderId="3" xfId="0" applyFont="1" applyFill="1" applyBorder="1" applyAlignment="1">
      <alignment horizontal="center" vertical="top"/>
    </xf>
    <xf numFmtId="165" fontId="0" fillId="0" borderId="3" xfId="10" applyNumberFormat="1" applyFont="1" applyFill="1" applyBorder="1" applyAlignment="1">
      <alignment horizontal="center" vertical="top"/>
    </xf>
    <xf numFmtId="0" fontId="0" fillId="0" borderId="3" xfId="0" applyFont="1" applyFill="1" applyBorder="1" applyAlignment="1">
      <alignment horizontal="center" vertical="top" wrapText="1"/>
    </xf>
    <xf numFmtId="165" fontId="10" fillId="3" borderId="3" xfId="10" applyNumberFormat="1" applyFont="1" applyFill="1" applyBorder="1" applyAlignment="1">
      <alignment horizontal="center" vertical="top"/>
    </xf>
    <xf numFmtId="165" fontId="34" fillId="0" borderId="3" xfId="10" applyNumberFormat="1" applyFont="1" applyFill="1" applyBorder="1" applyAlignment="1">
      <alignment horizontal="justify" vertical="top"/>
    </xf>
    <xf numFmtId="165" fontId="28" fillId="0" borderId="3" xfId="10" applyNumberFormat="1" applyFont="1" applyFill="1" applyBorder="1" applyAlignment="1">
      <alignment horizontal="center" vertical="top"/>
    </xf>
    <xf numFmtId="0" fontId="0" fillId="0" borderId="5" xfId="0" applyFont="1" applyFill="1" applyBorder="1" applyAlignment="1">
      <alignment vertical="top"/>
    </xf>
    <xf numFmtId="0" fontId="0" fillId="3" borderId="3" xfId="0" applyFont="1" applyFill="1" applyBorder="1" applyAlignment="1">
      <alignment horizontal="center" vertical="top"/>
    </xf>
    <xf numFmtId="0" fontId="0" fillId="0" borderId="7" xfId="0" applyFont="1" applyFill="1" applyBorder="1" applyAlignment="1">
      <alignment vertical="top"/>
    </xf>
    <xf numFmtId="0" fontId="28" fillId="0" borderId="1" xfId="0" applyFont="1" applyFill="1" applyBorder="1" applyAlignment="1">
      <alignment horizontal="left" vertical="top" wrapText="1"/>
    </xf>
    <xf numFmtId="0" fontId="0" fillId="3" borderId="3" xfId="0" applyFont="1" applyFill="1" applyBorder="1" applyAlignment="1">
      <alignment horizontal="right" vertical="top"/>
    </xf>
    <xf numFmtId="0" fontId="0" fillId="0" borderId="1" xfId="0" applyFont="1" applyFill="1" applyBorder="1" applyAlignment="1">
      <alignment vertical="top"/>
    </xf>
    <xf numFmtId="0" fontId="0" fillId="0" borderId="0" xfId="0" applyFont="1" applyAlignment="1">
      <alignment vertical="top"/>
    </xf>
    <xf numFmtId="0" fontId="0" fillId="0" borderId="6" xfId="0" applyFont="1" applyBorder="1" applyAlignment="1">
      <alignment vertical="top"/>
    </xf>
    <xf numFmtId="0" fontId="11" fillId="0" borderId="0" xfId="0" applyFont="1" applyFill="1"/>
    <xf numFmtId="0" fontId="12" fillId="0" borderId="3" xfId="0" applyFont="1" applyFill="1" applyBorder="1"/>
    <xf numFmtId="0" fontId="12" fillId="0" borderId="3" xfId="0" applyFont="1" applyFill="1" applyBorder="1" applyAlignment="1">
      <alignment vertical="center"/>
    </xf>
    <xf numFmtId="0" fontId="11" fillId="0" borderId="3" xfId="0" applyFont="1" applyFill="1" applyBorder="1" applyAlignment="1">
      <alignment horizontal="center" vertical="center" wrapText="1"/>
    </xf>
    <xf numFmtId="0" fontId="11" fillId="0" borderId="5" xfId="0" applyFont="1" applyFill="1" applyBorder="1" applyAlignment="1">
      <alignment horizontal="left" vertical="top" wrapText="1"/>
    </xf>
    <xf numFmtId="0" fontId="11" fillId="0" borderId="3" xfId="0" applyFont="1" applyFill="1" applyBorder="1" applyAlignment="1">
      <alignment horizontal="left" vertical="top" wrapText="1"/>
    </xf>
    <xf numFmtId="165" fontId="13" fillId="0" borderId="0" xfId="0" applyNumberFormat="1" applyFont="1" applyFill="1" applyAlignment="1">
      <alignment horizontal="center" vertical="center" wrapText="1"/>
    </xf>
    <xf numFmtId="165" fontId="30" fillId="0" borderId="5" xfId="10" applyNumberFormat="1" applyFont="1" applyFill="1" applyBorder="1" applyAlignment="1">
      <alignment horizontal="center" vertical="center" wrapText="1"/>
    </xf>
    <xf numFmtId="165" fontId="30" fillId="0" borderId="7" xfId="10" applyNumberFormat="1" applyFont="1" applyFill="1" applyBorder="1" applyAlignment="1">
      <alignment horizontal="center" vertical="center" wrapText="1"/>
    </xf>
    <xf numFmtId="165" fontId="30" fillId="0" borderId="1" xfId="10" applyNumberFormat="1" applyFont="1" applyFill="1" applyBorder="1" applyAlignment="1">
      <alignment horizontal="center" vertical="center" wrapText="1"/>
    </xf>
    <xf numFmtId="0" fontId="12" fillId="0" borderId="0" xfId="0" applyFont="1" applyFill="1" applyAlignment="1">
      <alignment vertical="top"/>
    </xf>
    <xf numFmtId="0" fontId="0" fillId="0" borderId="0" xfId="0" applyFill="1" applyAlignment="1">
      <alignment vertical="top"/>
    </xf>
    <xf numFmtId="0" fontId="0" fillId="0" borderId="3" xfId="0" applyFont="1" applyFill="1" applyBorder="1" applyAlignment="1"/>
    <xf numFmtId="0" fontId="13" fillId="0" borderId="0" xfId="0" applyFont="1" applyFill="1" applyAlignment="1">
      <alignment horizontal="center" vertical="center" wrapText="1"/>
    </xf>
    <xf numFmtId="0" fontId="11" fillId="0" borderId="0" xfId="0" applyFont="1" applyFill="1" applyAlignment="1">
      <alignment horizontal="center" vertical="center" wrapText="1"/>
    </xf>
    <xf numFmtId="0" fontId="15" fillId="0" borderId="3" xfId="12" applyFont="1" applyFill="1" applyBorder="1" applyAlignment="1">
      <alignment horizontal="center" vertical="center" wrapText="1"/>
    </xf>
    <xf numFmtId="0" fontId="12" fillId="0" borderId="5" xfId="0" applyFont="1" applyFill="1" applyBorder="1" applyAlignment="1">
      <alignment horizontal="center" vertical="top" wrapText="1"/>
    </xf>
    <xf numFmtId="0" fontId="32" fillId="0" borderId="5" xfId="0" applyFont="1" applyFill="1" applyBorder="1" applyAlignment="1">
      <alignment horizontal="center" vertical="top" wrapText="1"/>
    </xf>
    <xf numFmtId="0" fontId="16" fillId="0" borderId="3" xfId="0" applyFont="1" applyFill="1" applyBorder="1" applyAlignment="1">
      <alignment horizontal="center" vertical="top" wrapText="1"/>
    </xf>
    <xf numFmtId="0" fontId="16" fillId="0" borderId="5" xfId="0" applyFont="1" applyFill="1" applyBorder="1" applyAlignment="1">
      <alignment horizontal="center" vertical="top" wrapText="1"/>
    </xf>
    <xf numFmtId="0" fontId="12" fillId="0" borderId="5" xfId="0" applyFont="1" applyFill="1" applyBorder="1" applyAlignment="1">
      <alignment horizontal="left" vertical="top" wrapText="1"/>
    </xf>
    <xf numFmtId="165" fontId="12" fillId="0" borderId="3" xfId="10" applyNumberFormat="1" applyFont="1" applyFill="1" applyBorder="1" applyAlignment="1">
      <alignment horizontal="center" vertical="center" wrapText="1"/>
    </xf>
    <xf numFmtId="0" fontId="30" fillId="0" borderId="3" xfId="12" applyFont="1" applyFill="1" applyBorder="1" applyAlignment="1">
      <alignment horizontal="center" vertical="center" textRotation="90" wrapText="1"/>
    </xf>
    <xf numFmtId="0" fontId="30" fillId="0" borderId="5" xfId="12" applyFont="1" applyFill="1" applyBorder="1" applyAlignment="1">
      <alignment horizontal="center" vertical="center" textRotation="90" wrapText="1"/>
    </xf>
    <xf numFmtId="0" fontId="30" fillId="0" borderId="5" xfId="12" applyFont="1" applyFill="1" applyBorder="1" applyAlignment="1">
      <alignment horizontal="center" vertical="center" textRotation="90" wrapText="1"/>
    </xf>
    <xf numFmtId="0" fontId="30" fillId="0" borderId="1" xfId="12" applyFont="1" applyFill="1" applyBorder="1" applyAlignment="1">
      <alignment horizontal="center" vertical="center" textRotation="90" wrapText="1"/>
    </xf>
    <xf numFmtId="0" fontId="12" fillId="0" borderId="7" xfId="0" applyFont="1" applyFill="1" applyBorder="1" applyAlignment="1">
      <alignment horizontal="center" vertical="top" wrapText="1"/>
    </xf>
    <xf numFmtId="0" fontId="32" fillId="0" borderId="7" xfId="0" applyFont="1" applyFill="1" applyBorder="1" applyAlignment="1">
      <alignment horizontal="center" vertical="top" wrapText="1"/>
    </xf>
    <xf numFmtId="0" fontId="12" fillId="0" borderId="7" xfId="0" applyFont="1" applyFill="1" applyBorder="1" applyAlignment="1">
      <alignment horizontal="left" vertical="top" wrapText="1"/>
    </xf>
    <xf numFmtId="0" fontId="30" fillId="0" borderId="7" xfId="12" applyFont="1" applyFill="1" applyBorder="1" applyAlignment="1">
      <alignment horizontal="center" vertical="center" textRotation="90" wrapText="1"/>
    </xf>
    <xf numFmtId="0" fontId="30" fillId="0" borderId="7" xfId="12" applyFont="1" applyFill="1" applyBorder="1" applyAlignment="1">
      <alignment horizontal="center" vertical="center" textRotation="90" wrapText="1"/>
    </xf>
    <xf numFmtId="0" fontId="16" fillId="0" borderId="5" xfId="0" applyFont="1" applyFill="1" applyBorder="1" applyAlignment="1">
      <alignment horizontal="center" vertical="top" wrapText="1"/>
    </xf>
    <xf numFmtId="165" fontId="16" fillId="0" borderId="3" xfId="10" applyNumberFormat="1" applyFont="1" applyFill="1" applyBorder="1" applyAlignment="1">
      <alignment horizontal="center" vertical="center" wrapText="1"/>
    </xf>
    <xf numFmtId="0" fontId="30" fillId="0" borderId="1" xfId="12" applyFont="1" applyFill="1" applyBorder="1" applyAlignment="1">
      <alignment horizontal="center" vertical="center" textRotation="90" wrapText="1"/>
    </xf>
    <xf numFmtId="0" fontId="16" fillId="0" borderId="7" xfId="0" applyFont="1" applyFill="1" applyBorder="1" applyAlignment="1">
      <alignment horizontal="center" vertical="top" wrapText="1"/>
    </xf>
    <xf numFmtId="165" fontId="16" fillId="0" borderId="5" xfId="10" applyNumberFormat="1" applyFont="1" applyFill="1" applyBorder="1" applyAlignment="1">
      <alignment horizontal="center" vertical="center" wrapText="1"/>
    </xf>
    <xf numFmtId="165" fontId="16" fillId="0" borderId="7" xfId="10" applyNumberFormat="1" applyFont="1" applyFill="1" applyBorder="1" applyAlignment="1">
      <alignment horizontal="center" vertical="center" wrapText="1"/>
    </xf>
    <xf numFmtId="165" fontId="16" fillId="0" borderId="1" xfId="10" applyNumberFormat="1" applyFont="1" applyFill="1" applyBorder="1" applyAlignment="1">
      <alignment horizontal="center" vertical="center" wrapText="1"/>
    </xf>
    <xf numFmtId="0" fontId="32" fillId="0" borderId="1" xfId="0" applyFont="1" applyFill="1" applyBorder="1" applyAlignment="1">
      <alignment horizontal="center" vertical="top" wrapText="1"/>
    </xf>
    <xf numFmtId="0" fontId="12" fillId="0" borderId="1" xfId="0" applyFont="1" applyFill="1" applyBorder="1" applyAlignment="1">
      <alignment horizontal="left" vertical="top" wrapText="1"/>
    </xf>
    <xf numFmtId="165" fontId="16" fillId="0" borderId="3" xfId="10" applyNumberFormat="1" applyFont="1" applyFill="1" applyBorder="1" applyAlignment="1">
      <alignment vertical="center" wrapText="1"/>
    </xf>
    <xf numFmtId="165" fontId="16" fillId="0" borderId="7" xfId="10" applyNumberFormat="1" applyFont="1" applyFill="1" applyBorder="1" applyAlignment="1">
      <alignment vertical="center" wrapText="1"/>
    </xf>
    <xf numFmtId="0" fontId="12" fillId="0" borderId="7" xfId="0" applyFont="1" applyFill="1" applyBorder="1" applyAlignment="1">
      <alignment horizontal="center" vertical="center" wrapText="1"/>
    </xf>
    <xf numFmtId="165" fontId="29" fillId="0" borderId="7" xfId="0" applyNumberFormat="1" applyFont="1" applyFill="1" applyBorder="1" applyAlignment="1">
      <alignment horizontal="center" vertical="center"/>
    </xf>
    <xf numFmtId="165" fontId="29" fillId="0" borderId="5" xfId="0" applyNumberFormat="1" applyFont="1" applyFill="1" applyBorder="1" applyAlignment="1">
      <alignment horizontal="center" vertical="center" wrapText="1"/>
    </xf>
    <xf numFmtId="165" fontId="16" fillId="0" borderId="5" xfId="10" applyNumberFormat="1" applyFont="1" applyFill="1" applyBorder="1" applyAlignment="1">
      <alignment vertical="center" wrapText="1"/>
    </xf>
    <xf numFmtId="165" fontId="16" fillId="0" borderId="12" xfId="10" applyNumberFormat="1" applyFont="1" applyFill="1" applyBorder="1" applyAlignment="1">
      <alignment vertical="center" wrapText="1"/>
    </xf>
    <xf numFmtId="165" fontId="29" fillId="0" borderId="7" xfId="0" applyNumberFormat="1" applyFont="1" applyFill="1" applyBorder="1" applyAlignment="1">
      <alignment horizontal="center" vertical="center" wrapText="1"/>
    </xf>
    <xf numFmtId="165" fontId="29" fillId="0" borderId="1" xfId="0" applyNumberFormat="1" applyFont="1" applyFill="1" applyBorder="1" applyAlignment="1">
      <alignment horizontal="center" vertical="center" wrapText="1"/>
    </xf>
    <xf numFmtId="0" fontId="12" fillId="0" borderId="5" xfId="0" applyFont="1" applyFill="1" applyBorder="1" applyAlignment="1">
      <alignment vertical="center" wrapText="1"/>
    </xf>
    <xf numFmtId="165" fontId="16" fillId="0" borderId="12" xfId="10" applyNumberFormat="1" applyFont="1" applyFill="1" applyBorder="1" applyAlignment="1">
      <alignment horizontal="center" vertical="center" wrapText="1"/>
    </xf>
    <xf numFmtId="165" fontId="16" fillId="0" borderId="2" xfId="10" applyNumberFormat="1" applyFont="1" applyFill="1" applyBorder="1" applyAlignment="1">
      <alignment horizontal="center" vertical="center" wrapText="1"/>
    </xf>
    <xf numFmtId="165" fontId="16" fillId="0" borderId="14" xfId="10" applyNumberFormat="1" applyFont="1" applyFill="1" applyBorder="1" applyAlignment="1">
      <alignment horizontal="center" vertical="center" wrapText="1"/>
    </xf>
    <xf numFmtId="165" fontId="16" fillId="0" borderId="15" xfId="10" applyNumberFormat="1" applyFont="1" applyFill="1" applyBorder="1" applyAlignment="1">
      <alignment horizontal="center" vertical="center" wrapText="1"/>
    </xf>
    <xf numFmtId="0" fontId="32" fillId="0" borderId="3" xfId="0" applyFont="1" applyFill="1" applyBorder="1" applyAlignment="1">
      <alignment horizontal="left" vertical="top" wrapText="1"/>
    </xf>
    <xf numFmtId="165" fontId="16" fillId="0" borderId="13" xfId="10" applyNumberFormat="1" applyFont="1" applyFill="1" applyBorder="1" applyAlignment="1">
      <alignment horizontal="center" vertical="center" wrapText="1"/>
    </xf>
    <xf numFmtId="165" fontId="16" fillId="0" borderId="11" xfId="10" applyNumberFormat="1" applyFont="1" applyFill="1" applyBorder="1" applyAlignment="1">
      <alignment horizontal="center" vertical="center" wrapText="1"/>
    </xf>
    <xf numFmtId="0" fontId="32" fillId="0" borderId="0" xfId="0" applyFont="1" applyFill="1" applyBorder="1" applyAlignment="1">
      <alignment horizontal="left" vertical="top" wrapText="1"/>
    </xf>
    <xf numFmtId="0" fontId="32" fillId="0" borderId="5" xfId="0" applyFont="1" applyFill="1" applyBorder="1" applyAlignment="1">
      <alignment horizontal="center" vertical="center" wrapText="1"/>
    </xf>
    <xf numFmtId="165" fontId="16" fillId="0" borderId="7" xfId="10" applyNumberFormat="1" applyFont="1" applyFill="1" applyBorder="1" applyAlignment="1">
      <alignment horizontal="center" vertical="center"/>
    </xf>
    <xf numFmtId="0" fontId="32" fillId="0" borderId="7" xfId="0" applyFont="1" applyFill="1" applyBorder="1" applyAlignment="1">
      <alignment horizontal="center" vertical="center" wrapText="1"/>
    </xf>
    <xf numFmtId="0" fontId="32" fillId="0" borderId="1" xfId="0" applyFont="1" applyFill="1" applyBorder="1" applyAlignment="1">
      <alignment horizontal="center" vertical="center" wrapText="1"/>
    </xf>
    <xf numFmtId="165" fontId="16" fillId="0" borderId="1" xfId="10" applyNumberFormat="1" applyFont="1" applyFill="1" applyBorder="1" applyAlignment="1">
      <alignment horizontal="center" vertical="center"/>
    </xf>
    <xf numFmtId="167" fontId="12" fillId="0" borderId="3" xfId="10" applyNumberFormat="1" applyFont="1" applyFill="1" applyBorder="1" applyAlignment="1">
      <alignment horizontal="center" vertical="center"/>
    </xf>
    <xf numFmtId="165" fontId="12" fillId="0" borderId="5" xfId="10" applyNumberFormat="1" applyFont="1" applyFill="1" applyBorder="1" applyAlignment="1">
      <alignment horizontal="center" vertical="center" wrapText="1"/>
    </xf>
    <xf numFmtId="0" fontId="32" fillId="0" borderId="3" xfId="0" applyFont="1" applyFill="1" applyBorder="1" applyAlignment="1">
      <alignment horizontal="justify" vertical="top" wrapText="1"/>
    </xf>
    <xf numFmtId="165" fontId="12" fillId="0" borderId="7" xfId="10" applyNumberFormat="1" applyFont="1" applyFill="1" applyBorder="1" applyAlignment="1">
      <alignment horizontal="center" vertical="center" wrapText="1"/>
    </xf>
    <xf numFmtId="165" fontId="12" fillId="0" borderId="1" xfId="10" applyNumberFormat="1" applyFont="1" applyFill="1" applyBorder="1" applyAlignment="1">
      <alignment horizontal="center" vertical="center" wrapText="1"/>
    </xf>
    <xf numFmtId="0" fontId="32" fillId="0" borderId="0" xfId="0" applyFont="1" applyFill="1" applyBorder="1" applyAlignment="1">
      <alignment horizontal="justify" vertical="top" wrapText="1"/>
    </xf>
    <xf numFmtId="165" fontId="12" fillId="0" borderId="5" xfId="10" applyNumberFormat="1" applyFont="1" applyFill="1" applyBorder="1" applyAlignment="1">
      <alignment horizontal="left" vertical="center" wrapText="1"/>
    </xf>
    <xf numFmtId="165" fontId="12" fillId="0" borderId="1" xfId="10" applyNumberFormat="1" applyFont="1" applyFill="1" applyBorder="1" applyAlignment="1">
      <alignment horizontal="left" vertical="center" wrapText="1"/>
    </xf>
    <xf numFmtId="165" fontId="12" fillId="0" borderId="7" xfId="10" applyNumberFormat="1" applyFont="1" applyFill="1" applyBorder="1" applyAlignment="1">
      <alignment horizontal="left" vertical="center" wrapText="1"/>
    </xf>
    <xf numFmtId="165" fontId="12" fillId="0" borderId="1" xfId="10" applyNumberFormat="1" applyFont="1" applyFill="1" applyBorder="1" applyAlignment="1">
      <alignment horizontal="left" vertical="center" wrapText="1"/>
    </xf>
    <xf numFmtId="9" fontId="12" fillId="0" borderId="5" xfId="11" applyFont="1" applyFill="1" applyBorder="1" applyAlignment="1">
      <alignment horizontal="center" vertical="top" wrapText="1"/>
    </xf>
    <xf numFmtId="9" fontId="12" fillId="0" borderId="7" xfId="11" applyFont="1" applyFill="1" applyBorder="1" applyAlignment="1">
      <alignment horizontal="center" vertical="top" wrapText="1"/>
    </xf>
    <xf numFmtId="9" fontId="12" fillId="0" borderId="7" xfId="11" applyFont="1" applyFill="1" applyBorder="1" applyAlignment="1">
      <alignment vertical="top" wrapText="1"/>
    </xf>
    <xf numFmtId="165" fontId="29" fillId="0" borderId="5" xfId="10" applyNumberFormat="1" applyFont="1" applyFill="1" applyBorder="1" applyAlignment="1">
      <alignment horizontal="center" vertical="center"/>
    </xf>
    <xf numFmtId="165" fontId="29" fillId="0" borderId="7" xfId="10" applyNumberFormat="1" applyFont="1" applyFill="1" applyBorder="1" applyAlignment="1">
      <alignment horizontal="center" vertical="center"/>
    </xf>
    <xf numFmtId="0" fontId="16" fillId="0" borderId="1" xfId="0" applyFont="1" applyFill="1" applyBorder="1" applyAlignment="1">
      <alignment horizontal="center" vertical="top" wrapText="1"/>
    </xf>
    <xf numFmtId="165" fontId="29" fillId="0" borderId="1" xfId="10" applyNumberFormat="1" applyFont="1" applyFill="1" applyBorder="1" applyAlignment="1">
      <alignment horizontal="center" vertical="center"/>
    </xf>
    <xf numFmtId="0" fontId="16" fillId="0" borderId="1" xfId="0" applyFont="1" applyFill="1" applyBorder="1" applyAlignment="1">
      <alignment horizontal="center" vertical="top" wrapText="1"/>
    </xf>
    <xf numFmtId="9" fontId="12" fillId="0" borderId="1" xfId="11" applyFont="1" applyFill="1" applyBorder="1" applyAlignment="1">
      <alignment vertical="top" wrapText="1"/>
    </xf>
    <xf numFmtId="0" fontId="5" fillId="0" borderId="0" xfId="0" applyFont="1" applyFill="1" applyAlignment="1">
      <alignment vertical="top"/>
    </xf>
    <xf numFmtId="0" fontId="6" fillId="0" borderId="3" xfId="0" applyFont="1" applyFill="1" applyBorder="1" applyAlignment="1">
      <alignment horizontal="left" vertical="top" wrapText="1"/>
    </xf>
    <xf numFmtId="9" fontId="12" fillId="0" borderId="7" xfId="11" applyFont="1" applyFill="1" applyBorder="1" applyAlignment="1">
      <alignment horizontal="left" vertical="top" wrapText="1"/>
    </xf>
    <xf numFmtId="0" fontId="6" fillId="0" borderId="5" xfId="0" applyFont="1" applyFill="1" applyBorder="1" applyAlignment="1">
      <alignment horizontal="left" vertical="top" wrapText="1"/>
    </xf>
    <xf numFmtId="0" fontId="12" fillId="0" borderId="3" xfId="0" applyFont="1" applyFill="1" applyBorder="1" applyAlignment="1">
      <alignment horizontal="center" vertical="top" wrapText="1"/>
    </xf>
    <xf numFmtId="0" fontId="12" fillId="0" borderId="7" xfId="0" applyFont="1" applyFill="1" applyBorder="1" applyAlignment="1">
      <alignment horizontal="center" vertical="top" wrapText="1"/>
    </xf>
    <xf numFmtId="0" fontId="6" fillId="0" borderId="7" xfId="0" applyFont="1" applyFill="1" applyBorder="1" applyAlignment="1">
      <alignment horizontal="left" vertical="top" wrapText="1"/>
    </xf>
    <xf numFmtId="9" fontId="12" fillId="0" borderId="7" xfId="11" applyFont="1" applyFill="1" applyBorder="1" applyAlignment="1">
      <alignment horizontal="center" vertical="top" wrapText="1"/>
    </xf>
    <xf numFmtId="165" fontId="12" fillId="0" borderId="5" xfId="10" applyNumberFormat="1" applyFont="1" applyFill="1" applyBorder="1" applyAlignment="1">
      <alignment vertical="top"/>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3" xfId="0" applyFont="1" applyFill="1" applyBorder="1" applyAlignment="1">
      <alignment horizontal="center" vertical="center" wrapText="1"/>
    </xf>
    <xf numFmtId="165" fontId="12" fillId="0" borderId="7" xfId="10" applyNumberFormat="1" applyFont="1" applyFill="1" applyBorder="1" applyAlignment="1">
      <alignment vertical="center" wrapText="1"/>
    </xf>
    <xf numFmtId="165" fontId="12" fillId="0" borderId="5" xfId="10" applyNumberFormat="1" applyFont="1" applyFill="1" applyBorder="1" applyAlignment="1">
      <alignment horizontal="center" vertical="center"/>
    </xf>
    <xf numFmtId="165" fontId="12" fillId="0" borderId="1" xfId="10" applyNumberFormat="1" applyFont="1" applyFill="1" applyBorder="1" applyAlignment="1">
      <alignment vertical="center" wrapText="1"/>
    </xf>
    <xf numFmtId="165" fontId="12" fillId="0" borderId="5" xfId="10" applyNumberFormat="1" applyFont="1" applyFill="1" applyBorder="1" applyAlignment="1">
      <alignment horizontal="center" vertical="center"/>
    </xf>
    <xf numFmtId="165" fontId="12" fillId="0" borderId="7" xfId="10" applyNumberFormat="1" applyFont="1" applyFill="1" applyBorder="1" applyAlignment="1">
      <alignment horizontal="center" vertical="center"/>
    </xf>
    <xf numFmtId="165" fontId="12" fillId="0" borderId="1" xfId="10" applyNumberFormat="1" applyFont="1" applyFill="1" applyBorder="1" applyAlignment="1">
      <alignment horizontal="center" vertical="center"/>
    </xf>
    <xf numFmtId="0" fontId="12" fillId="0" borderId="1" xfId="0" applyFont="1" applyFill="1" applyBorder="1" applyAlignment="1">
      <alignment horizontal="center" vertical="top" wrapText="1"/>
    </xf>
    <xf numFmtId="9" fontId="12" fillId="0" borderId="3" xfId="11" applyFont="1" applyFill="1" applyBorder="1" applyAlignment="1">
      <alignment horizontal="center" vertical="top" wrapText="1"/>
    </xf>
    <xf numFmtId="165" fontId="32" fillId="0" borderId="5" xfId="10" applyNumberFormat="1" applyFont="1" applyFill="1" applyBorder="1" applyAlignment="1">
      <alignment horizontal="center" vertical="center" wrapText="1"/>
    </xf>
    <xf numFmtId="165" fontId="32" fillId="0" borderId="7" xfId="10" applyNumberFormat="1" applyFont="1" applyFill="1" applyBorder="1" applyAlignment="1">
      <alignment horizontal="center" vertical="center" wrapText="1"/>
    </xf>
    <xf numFmtId="165" fontId="32" fillId="0" borderId="1" xfId="10" applyNumberFormat="1" applyFont="1" applyFill="1" applyBorder="1" applyAlignment="1">
      <alignment horizontal="center" vertical="center" wrapText="1"/>
    </xf>
    <xf numFmtId="0" fontId="12" fillId="0" borderId="3" xfId="0" applyFont="1" applyFill="1" applyBorder="1" applyAlignment="1">
      <alignment horizontal="left" vertical="top" wrapText="1"/>
    </xf>
    <xf numFmtId="0" fontId="28" fillId="0" borderId="5" xfId="0" applyFont="1" applyFill="1" applyBorder="1" applyAlignment="1">
      <alignment horizontal="center" vertical="center" wrapText="1"/>
    </xf>
    <xf numFmtId="0" fontId="28" fillId="0" borderId="7" xfId="0" applyFont="1" applyFill="1" applyBorder="1" applyAlignment="1">
      <alignment horizontal="center" vertical="center" wrapText="1"/>
    </xf>
    <xf numFmtId="9" fontId="24" fillId="0" borderId="5" xfId="11" applyFont="1" applyFill="1" applyBorder="1" applyAlignment="1">
      <alignment horizontal="center" vertical="top" wrapText="1"/>
    </xf>
    <xf numFmtId="0" fontId="0" fillId="0" borderId="3" xfId="0" applyFont="1" applyFill="1" applyBorder="1" applyAlignment="1">
      <alignment horizontal="left" vertical="center" wrapText="1"/>
    </xf>
    <xf numFmtId="0" fontId="28" fillId="0" borderId="1" xfId="0" applyFont="1" applyFill="1" applyBorder="1" applyAlignment="1">
      <alignment horizontal="center" vertical="center" wrapText="1"/>
    </xf>
    <xf numFmtId="9" fontId="24" fillId="0" borderId="14" xfId="11" applyFont="1" applyFill="1" applyBorder="1" applyAlignment="1">
      <alignment horizontal="center" vertical="top" wrapText="1"/>
    </xf>
    <xf numFmtId="0" fontId="0" fillId="0" borderId="5" xfId="0" applyFont="1" applyFill="1" applyBorder="1" applyAlignment="1">
      <alignment horizontal="left" vertical="center" wrapText="1"/>
    </xf>
    <xf numFmtId="0" fontId="0" fillId="0" borderId="7" xfId="0" applyFont="1" applyFill="1" applyBorder="1" applyAlignment="1">
      <alignment horizontal="left" vertical="center" wrapText="1"/>
    </xf>
    <xf numFmtId="9" fontId="24" fillId="0" borderId="14" xfId="11" applyFont="1" applyFill="1" applyBorder="1" applyAlignment="1">
      <alignment horizontal="center" vertical="top" wrapText="1"/>
    </xf>
    <xf numFmtId="0" fontId="0" fillId="0" borderId="0" xfId="0" applyFont="1" applyFill="1" applyAlignment="1">
      <alignment vertical="top" wrapText="1"/>
    </xf>
    <xf numFmtId="0" fontId="0" fillId="0" borderId="0" xfId="0" applyFont="1" applyFill="1" applyAlignment="1">
      <alignment horizontal="left" vertical="top" wrapText="1"/>
    </xf>
    <xf numFmtId="0" fontId="0" fillId="0" borderId="0" xfId="0" applyFont="1" applyFill="1" applyAlignment="1">
      <alignment horizontal="center" vertical="top" wrapText="1"/>
    </xf>
    <xf numFmtId="0" fontId="0" fillId="0" borderId="0" xfId="0" applyFont="1" applyFill="1" applyAlignment="1">
      <alignment horizontal="left" vertical="top"/>
    </xf>
    <xf numFmtId="0" fontId="0" fillId="0" borderId="0" xfId="0" applyFont="1" applyFill="1" applyAlignment="1">
      <alignment vertical="center" wrapText="1"/>
    </xf>
    <xf numFmtId="0" fontId="0" fillId="0" borderId="0" xfId="0" applyFont="1" applyFill="1" applyAlignment="1">
      <alignment horizontal="center" vertical="center"/>
    </xf>
    <xf numFmtId="0" fontId="0" fillId="0" borderId="0" xfId="0" applyFont="1" applyFill="1" applyAlignment="1">
      <alignment horizontal="right" vertical="center"/>
    </xf>
    <xf numFmtId="0" fontId="28" fillId="0" borderId="3" xfId="0" applyFont="1" applyFill="1" applyBorder="1" applyAlignment="1">
      <alignment horizontal="center" vertical="center" wrapText="1"/>
    </xf>
    <xf numFmtId="0" fontId="0" fillId="0" borderId="0" xfId="0" applyFont="1" applyFill="1" applyAlignment="1">
      <alignment wrapText="1"/>
    </xf>
    <xf numFmtId="0" fontId="28" fillId="0" borderId="5" xfId="0" applyFont="1" applyFill="1" applyBorder="1" applyAlignment="1">
      <alignment horizontal="left" vertical="center" wrapText="1"/>
    </xf>
    <xf numFmtId="0" fontId="0" fillId="0" borderId="0" xfId="0" applyFont="1" applyFill="1" applyAlignment="1">
      <alignment horizontal="right" vertical="top"/>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4" xfId="0"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0" fillId="0" borderId="9" xfId="0" applyFont="1" applyFill="1" applyBorder="1" applyAlignment="1">
      <alignment horizontal="center"/>
    </xf>
    <xf numFmtId="0" fontId="0" fillId="0" borderId="10" xfId="0" applyFont="1" applyFill="1" applyBorder="1" applyAlignment="1">
      <alignment horizontal="center"/>
    </xf>
    <xf numFmtId="0" fontId="0" fillId="0" borderId="4" xfId="0" applyFont="1" applyFill="1" applyBorder="1" applyAlignment="1">
      <alignment horizont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right" vertical="center" wrapText="1"/>
    </xf>
    <xf numFmtId="165" fontId="9" fillId="0" borderId="3" xfId="10" applyNumberFormat="1" applyFont="1" applyFill="1" applyBorder="1" applyAlignment="1">
      <alignment horizontal="center" vertical="center" wrapText="1"/>
    </xf>
    <xf numFmtId="14" fontId="9" fillId="0" borderId="3" xfId="10" applyNumberFormat="1" applyFont="1" applyFill="1" applyBorder="1" applyAlignment="1">
      <alignment horizontal="center" vertical="center"/>
    </xf>
    <xf numFmtId="165" fontId="28" fillId="0" borderId="3" xfId="0" applyNumberFormat="1" applyFont="1" applyFill="1" applyBorder="1" applyAlignment="1">
      <alignment horizontal="right" vertical="center"/>
    </xf>
    <xf numFmtId="165" fontId="9" fillId="0" borderId="3" xfId="10" applyNumberFormat="1" applyFont="1" applyFill="1" applyBorder="1" applyAlignment="1">
      <alignment horizontal="center" vertical="center"/>
    </xf>
    <xf numFmtId="165" fontId="28" fillId="0" borderId="5" xfId="0" applyNumberFormat="1" applyFont="1" applyFill="1" applyBorder="1" applyAlignment="1">
      <alignment horizontal="right" vertical="center"/>
    </xf>
    <xf numFmtId="165" fontId="9" fillId="0" borderId="5" xfId="10" applyNumberFormat="1" applyFont="1" applyFill="1" applyBorder="1" applyAlignment="1">
      <alignment horizontal="center" vertical="center"/>
    </xf>
    <xf numFmtId="165" fontId="24" fillId="0" borderId="5" xfId="10" applyNumberFormat="1" applyFont="1" applyFill="1" applyBorder="1" applyAlignment="1">
      <alignment horizontal="center" vertical="center" wrapText="1"/>
    </xf>
    <xf numFmtId="14" fontId="9" fillId="0" borderId="5" xfId="10" applyNumberFormat="1" applyFont="1" applyFill="1" applyBorder="1" applyAlignment="1">
      <alignment horizontal="center" vertical="center"/>
    </xf>
    <xf numFmtId="165" fontId="28" fillId="0" borderId="7" xfId="0" applyNumberFormat="1" applyFont="1" applyFill="1" applyBorder="1" applyAlignment="1">
      <alignment horizontal="right" vertical="center"/>
    </xf>
    <xf numFmtId="165" fontId="9" fillId="0" borderId="7" xfId="10" applyNumberFormat="1" applyFont="1" applyFill="1" applyBorder="1" applyAlignment="1">
      <alignment horizontal="center" vertical="center"/>
    </xf>
    <xf numFmtId="165" fontId="24" fillId="0" borderId="7" xfId="10" applyNumberFormat="1" applyFont="1" applyFill="1" applyBorder="1" applyAlignment="1">
      <alignment horizontal="center" vertical="center" wrapText="1"/>
    </xf>
    <xf numFmtId="165" fontId="9" fillId="0" borderId="7" xfId="10" applyNumberFormat="1" applyFont="1" applyFill="1" applyBorder="1" applyAlignment="1">
      <alignment horizontal="center" vertical="center" wrapText="1"/>
    </xf>
    <xf numFmtId="165" fontId="9" fillId="0" borderId="5" xfId="10" applyNumberFormat="1" applyFont="1" applyFill="1" applyBorder="1" applyAlignment="1">
      <alignment horizontal="center" vertical="center" wrapText="1"/>
    </xf>
    <xf numFmtId="14" fontId="9" fillId="0" borderId="7" xfId="10" applyNumberFormat="1" applyFont="1" applyFill="1" applyBorder="1" applyAlignment="1">
      <alignment horizontal="center" vertical="center"/>
    </xf>
    <xf numFmtId="165" fontId="24" fillId="0" borderId="5" xfId="10" applyNumberFormat="1" applyFont="1" applyFill="1" applyBorder="1" applyAlignment="1">
      <alignment horizontal="center" vertical="center" wrapText="1"/>
    </xf>
    <xf numFmtId="165" fontId="9" fillId="0" borderId="5" xfId="10" applyNumberFormat="1" applyFont="1" applyFill="1" applyBorder="1" applyAlignment="1">
      <alignment horizontal="center" vertical="center"/>
    </xf>
    <xf numFmtId="165" fontId="9" fillId="0" borderId="1" xfId="10" applyNumberFormat="1" applyFont="1" applyFill="1" applyBorder="1" applyAlignment="1">
      <alignment horizontal="center" vertical="center"/>
    </xf>
    <xf numFmtId="165" fontId="9" fillId="0" borderId="1" xfId="10" applyNumberFormat="1" applyFont="1" applyFill="1" applyBorder="1" applyAlignment="1">
      <alignment horizontal="center" vertical="center"/>
    </xf>
    <xf numFmtId="165" fontId="24" fillId="0" borderId="1" xfId="10" applyNumberFormat="1" applyFont="1" applyFill="1" applyBorder="1" applyAlignment="1">
      <alignment horizontal="center" vertical="center" wrapText="1"/>
    </xf>
    <xf numFmtId="9" fontId="9" fillId="0" borderId="0" xfId="11" applyFont="1" applyFill="1" applyAlignment="1">
      <alignment horizontal="center" vertical="center" wrapText="1"/>
    </xf>
    <xf numFmtId="14" fontId="0" fillId="0" borderId="0" xfId="0" applyNumberFormat="1" applyFont="1" applyFill="1" applyAlignment="1">
      <alignment vertical="center"/>
    </xf>
    <xf numFmtId="0" fontId="0" fillId="0" borderId="3" xfId="0" applyFont="1" applyFill="1" applyBorder="1" applyAlignment="1">
      <alignment horizontal="center" vertical="top" wrapText="1"/>
    </xf>
    <xf numFmtId="0" fontId="0" fillId="0" borderId="3" xfId="0" applyFont="1" applyFill="1" applyBorder="1" applyAlignment="1">
      <alignment horizontal="center" vertical="center" wrapText="1"/>
    </xf>
    <xf numFmtId="0" fontId="0" fillId="0" borderId="3" xfId="0" applyFont="1" applyFill="1" applyBorder="1" applyAlignment="1">
      <alignment vertical="top" wrapText="1"/>
    </xf>
    <xf numFmtId="166" fontId="9" fillId="0" borderId="3" xfId="11" applyNumberFormat="1" applyFont="1" applyFill="1" applyBorder="1" applyAlignment="1">
      <alignment horizontal="center" vertical="top" wrapText="1"/>
    </xf>
    <xf numFmtId="9" fontId="9" fillId="0" borderId="3" xfId="11" applyFont="1" applyFill="1" applyBorder="1" applyAlignment="1">
      <alignment horizontal="center" vertical="top" wrapText="1"/>
    </xf>
    <xf numFmtId="0" fontId="28" fillId="0" borderId="3" xfId="0" applyFont="1" applyFill="1" applyBorder="1" applyAlignment="1">
      <alignment horizontal="center" vertical="center" wrapText="1"/>
    </xf>
    <xf numFmtId="166" fontId="9" fillId="0" borderId="3" xfId="11" applyNumberFormat="1" applyFont="1" applyFill="1" applyBorder="1" applyAlignment="1">
      <alignment horizontal="center" vertical="top" wrapText="1"/>
    </xf>
    <xf numFmtId="9" fontId="9" fillId="0" borderId="3" xfId="11" applyFont="1" applyFill="1" applyBorder="1" applyAlignment="1">
      <alignment horizontal="center" vertical="top" wrapText="1"/>
    </xf>
    <xf numFmtId="0" fontId="0" fillId="0" borderId="10" xfId="0" applyFont="1" applyFill="1" applyBorder="1" applyAlignment="1">
      <alignment vertical="center" wrapText="1"/>
    </xf>
    <xf numFmtId="0" fontId="0" fillId="0" borderId="4" xfId="0" applyFont="1" applyFill="1" applyBorder="1" applyAlignment="1">
      <alignment vertical="center" wrapText="1"/>
    </xf>
    <xf numFmtId="0" fontId="0" fillId="0" borderId="0" xfId="0" applyAlignment="1">
      <alignment horizontal="left" vertical="center" indent="5"/>
    </xf>
    <xf numFmtId="0" fontId="10" fillId="0" borderId="3" xfId="0" applyFont="1" applyBorder="1" applyAlignment="1">
      <alignment horizontal="center"/>
    </xf>
    <xf numFmtId="0" fontId="12" fillId="0" borderId="3" xfId="0" applyFont="1" applyBorder="1" applyAlignment="1">
      <alignment vertical="center"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15" xfId="0" applyFont="1" applyBorder="1" applyAlignment="1">
      <alignment horizontal="left" vertical="top" wrapText="1"/>
    </xf>
    <xf numFmtId="0" fontId="5" fillId="0" borderId="11" xfId="0" applyFont="1" applyBorder="1" applyAlignment="1">
      <alignment horizontal="left" vertical="top" wrapText="1"/>
    </xf>
    <xf numFmtId="165" fontId="0" fillId="0" borderId="0" xfId="10" applyNumberFormat="1" applyFont="1"/>
    <xf numFmtId="165" fontId="10" fillId="0" borderId="3" xfId="10" applyNumberFormat="1" applyFont="1" applyBorder="1" applyAlignment="1">
      <alignment horizontal="center"/>
    </xf>
    <xf numFmtId="165" fontId="12" fillId="0" borderId="29" xfId="10" applyNumberFormat="1" applyFont="1" applyBorder="1" applyAlignment="1">
      <alignment horizontal="right" vertical="center" wrapText="1"/>
    </xf>
    <xf numFmtId="165" fontId="12" fillId="0" borderId="28" xfId="10" applyNumberFormat="1" applyFont="1" applyBorder="1" applyAlignment="1">
      <alignment horizontal="right" vertical="center" wrapText="1"/>
    </xf>
    <xf numFmtId="165" fontId="12" fillId="0" borderId="27" xfId="10" applyNumberFormat="1" applyFont="1" applyBorder="1" applyAlignment="1">
      <alignment horizontal="right" vertical="center" wrapText="1"/>
    </xf>
    <xf numFmtId="165" fontId="12" fillId="0" borderId="3" xfId="10" applyNumberFormat="1" applyFont="1" applyBorder="1" applyAlignment="1">
      <alignment vertical="center" wrapText="1"/>
    </xf>
    <xf numFmtId="0" fontId="14" fillId="0" borderId="3" xfId="0" applyFont="1" applyFill="1" applyBorder="1" applyAlignment="1">
      <alignment horizontal="center" vertical="top" wrapText="1"/>
    </xf>
    <xf numFmtId="0" fontId="14" fillId="0" borderId="0" xfId="0" applyFont="1" applyFill="1" applyAlignment="1">
      <alignment horizontal="center" vertical="top" wrapText="1"/>
    </xf>
    <xf numFmtId="0" fontId="14" fillId="0" borderId="3" xfId="12" applyFont="1" applyFill="1" applyBorder="1" applyAlignment="1">
      <alignment horizontal="center" vertical="top" wrapText="1"/>
    </xf>
    <xf numFmtId="0" fontId="14" fillId="0" borderId="1" xfId="12" applyFont="1" applyFill="1" applyBorder="1" applyAlignment="1">
      <alignment horizontal="center" vertical="top" wrapText="1"/>
    </xf>
    <xf numFmtId="0" fontId="14" fillId="0" borderId="5" xfId="0" applyFont="1" applyFill="1" applyBorder="1" applyAlignment="1">
      <alignment horizontal="center" vertical="top" wrapText="1"/>
    </xf>
    <xf numFmtId="165" fontId="14" fillId="0" borderId="3" xfId="0" applyNumberFormat="1" applyFont="1" applyFill="1" applyBorder="1" applyAlignment="1">
      <alignment horizontal="center" vertical="top" wrapText="1"/>
    </xf>
    <xf numFmtId="0" fontId="14" fillId="0" borderId="3" xfId="0" applyNumberFormat="1" applyFont="1" applyFill="1" applyBorder="1" applyAlignment="1">
      <alignment horizontal="center" vertical="top" wrapText="1"/>
    </xf>
    <xf numFmtId="14" fontId="14" fillId="0" borderId="3" xfId="12" applyNumberFormat="1" applyFont="1" applyFill="1" applyBorder="1" applyAlignment="1">
      <alignment horizontal="center" vertical="top" wrapText="1"/>
    </xf>
    <xf numFmtId="165" fontId="14" fillId="0" borderId="3" xfId="12" applyNumberFormat="1" applyFont="1" applyFill="1" applyBorder="1" applyAlignment="1">
      <alignment horizontal="center" vertical="top" wrapText="1"/>
    </xf>
    <xf numFmtId="9" fontId="14" fillId="0" borderId="3" xfId="11" applyFont="1" applyFill="1" applyBorder="1" applyAlignment="1">
      <alignment horizontal="center" vertical="top" wrapText="1"/>
    </xf>
    <xf numFmtId="9" fontId="14" fillId="0" borderId="3" xfId="12" applyNumberFormat="1" applyFont="1" applyFill="1" applyBorder="1" applyAlignment="1">
      <alignment horizontal="center" vertical="top" wrapText="1"/>
    </xf>
    <xf numFmtId="0" fontId="14" fillId="0" borderId="7" xfId="0" applyFont="1" applyFill="1" applyBorder="1" applyAlignment="1">
      <alignment horizontal="center" vertical="top" wrapText="1"/>
    </xf>
    <xf numFmtId="0" fontId="14" fillId="0" borderId="1" xfId="0" applyFont="1" applyFill="1" applyBorder="1" applyAlignment="1">
      <alignment horizontal="center" vertical="top" wrapText="1"/>
    </xf>
    <xf numFmtId="0" fontId="14" fillId="0" borderId="3" xfId="12" applyNumberFormat="1" applyFont="1" applyFill="1" applyBorder="1" applyAlignment="1">
      <alignment horizontal="center" vertical="top" wrapText="1"/>
    </xf>
    <xf numFmtId="1" fontId="14" fillId="0" borderId="3" xfId="12" applyNumberFormat="1" applyFont="1" applyFill="1" applyBorder="1" applyAlignment="1">
      <alignment horizontal="center" vertical="top" wrapText="1"/>
    </xf>
  </cellXfs>
  <cellStyles count="13">
    <cellStyle name="Millares" xfId="10" builtinId="3"/>
    <cellStyle name="Millares 2" xfId="8"/>
    <cellStyle name="Normal" xfId="0" builtinId="0"/>
    <cellStyle name="Normal 10" xfId="1"/>
    <cellStyle name="Normal 2" xfId="12"/>
    <cellStyle name="Normal 3" xfId="2"/>
    <cellStyle name="Normal 4" xfId="3"/>
    <cellStyle name="Normal 5" xfId="4"/>
    <cellStyle name="Normal 6" xfId="5"/>
    <cellStyle name="Normal 7" xfId="6"/>
    <cellStyle name="Normal 9" xfId="7"/>
    <cellStyle name="Porcentaje" xfId="11" builtinId="5"/>
    <cellStyle name="Porcentaje 2" xfId="9"/>
  </cellStyles>
  <dxfs count="19">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dor\AppData\Local\Microsoft\Windows\Temporary%20Internet%20Files\Content.IE5\92SHVQDB\PLAN%20INDICATIVO%20PROSPERIDAD%20A%20SALVO%202012-2015%202%20C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lan%20de%20acion%202012\PLAN%20INDICATIVO%20PROSPERIDAD%20A%20SALVO%202012-2015%202%20CC%20versi&#243;n%20final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GOBERNACION%20CESAR\AppData\Local\Microsoft\Windows\Temporary%20Internet%20Files\Content.IE5\XGJZ7P72\Users\ASESOR1\AppData\Local\Microsoft\Windows\Temporary%20Internet%20Files\Content.IE5\C4L0TEX8\PLAN%20INDICATIVO%20PA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UCI FINANC"/>
      <sheetName val="PI"/>
      <sheetName val="ESTRATEGIAS"/>
      <sheetName val="DISTRIBUCI"/>
      <sheetName val="METAS RESULT"/>
      <sheetName val="OBJETI"/>
      <sheetName val="ODM"/>
      <sheetName val="INGRES 2014-15"/>
      <sheetName val="INGRESOS 2013"/>
      <sheetName val="POAI 2012"/>
      <sheetName val="POAY 2013"/>
    </sheetNames>
    <sheetDataSet>
      <sheetData sheetId="0" refreshError="1"/>
      <sheetData sheetId="1" refreshError="1">
        <row r="221">
          <cell r="T221">
            <v>1</v>
          </cell>
        </row>
        <row r="223">
          <cell r="T223">
            <v>1</v>
          </cell>
          <cell r="U223">
            <v>80</v>
          </cell>
        </row>
        <row r="224">
          <cell r="T224">
            <v>1</v>
          </cell>
          <cell r="U224">
            <v>80</v>
          </cell>
        </row>
        <row r="225">
          <cell r="T225">
            <v>356</v>
          </cell>
          <cell r="U225">
            <v>500</v>
          </cell>
        </row>
        <row r="228">
          <cell r="T228">
            <v>1622</v>
          </cell>
        </row>
        <row r="229">
          <cell r="G229" t="str">
            <v xml:space="preserve">Desarrollar e implementar sistemas silvopastoril en 2.000 hectáreas. </v>
          </cell>
          <cell r="I229" t="str">
            <v>Sistemas silvopastoril implementados</v>
          </cell>
          <cell r="J229">
            <v>2000</v>
          </cell>
        </row>
        <row r="230">
          <cell r="T230">
            <v>6</v>
          </cell>
          <cell r="U230">
            <v>200</v>
          </cell>
        </row>
        <row r="231">
          <cell r="G231" t="str">
            <v>Adquirir 100 reproductores puros ovinos – caprinos, para fortalecer  las pequeñas asociaciones agropecuarias.</v>
          </cell>
          <cell r="I231" t="str">
            <v>Reproductores puros ovinos – caprinos, para fortalecer  las pequeñas asociaciones agropecuarias adquiridos.</v>
          </cell>
        </row>
        <row r="234">
          <cell r="G234" t="str">
            <v>Construir y/o rehabilitar 10 mini-distritos de riego y/o pozos profundos con el apoyo del gobierno nacional.</v>
          </cell>
          <cell r="I234" t="str">
            <v>Mini-distritos de riego y/o pozos profundos con el apoyo del gobierno nacional construidos y/o rehabilitados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
      <sheetName val="ESTRATEGIAS"/>
      <sheetName val="DISTRIBUCI"/>
      <sheetName val="METAS RESULT"/>
      <sheetName val="OBJETI"/>
      <sheetName val="ODM"/>
      <sheetName val="Hoja2"/>
    </sheetNames>
    <sheetDataSet>
      <sheetData sheetId="0" refreshError="1">
        <row r="240">
          <cell r="I240" t="str">
            <v>Estudio de factibilidad de la Corporación Departamental de Turismo realizado.</v>
          </cell>
        </row>
        <row r="241">
          <cell r="I241" t="str">
            <v>Corporación Departamental de Turismo creada y puesta en marcha.</v>
          </cell>
        </row>
        <row r="242">
          <cell r="G242" t="str">
            <v>Desarrollar cinco estrategias de promoción turística del departamento.</v>
          </cell>
          <cell r="I242" t="str">
            <v>Estrategias de promoción turística del departamento desarrolladas.</v>
          </cell>
        </row>
        <row r="243">
          <cell r="G243" t="str">
            <v>Participar en 20 eventos locales, nacionales, internacionales de promoción turística.</v>
          </cell>
          <cell r="I243" t="str">
            <v>Eventos locales, nacionales, internacionales de promoción turística asistidos.</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sheetName val="ESTRATEGIAS"/>
      <sheetName val="METAS (2)"/>
      <sheetName val="Hoja2"/>
      <sheetName val="Hoja3"/>
    </sheetNames>
    <sheetDataSet>
      <sheetData sheetId="0" refreshError="1"/>
      <sheetData sheetId="1" refreshError="1"/>
      <sheetData sheetId="2" refreshError="1">
        <row r="6">
          <cell r="I6" t="str">
            <v xml:space="preserve">Un Programa de difusión, capacitación y promoción de Derechos Humanos y Derecho Internacional desarrollado e implementado. </v>
          </cell>
        </row>
      </sheetData>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topLeftCell="A7" workbookViewId="0">
      <pane ySplit="2" topLeftCell="A9" activePane="bottomLeft" state="frozen"/>
      <selection activeCell="C7" sqref="C7"/>
      <selection pane="bottomLeft" activeCell="J8" sqref="J8"/>
    </sheetView>
  </sheetViews>
  <sheetFormatPr baseColWidth="10" defaultRowHeight="15" x14ac:dyDescent="0.25"/>
  <cols>
    <col min="1" max="1" width="4.5703125" customWidth="1"/>
    <col min="2" max="2" width="3.140625" customWidth="1"/>
    <col min="3" max="3" width="3.28515625" customWidth="1"/>
    <col min="4" max="4" width="22.85546875" customWidth="1"/>
    <col min="5" max="5" width="6.28515625" customWidth="1"/>
    <col min="6" max="6" width="5.85546875" customWidth="1"/>
    <col min="7" max="7" width="5.5703125" customWidth="1"/>
    <col min="8" max="8" width="5.7109375" customWidth="1"/>
    <col min="9" max="9" width="13.28515625" customWidth="1"/>
    <col min="10" max="10" width="20.140625" customWidth="1"/>
    <col min="11" max="11" width="40.140625" customWidth="1"/>
    <col min="12" max="12" width="14.28515625" customWidth="1"/>
    <col min="13" max="13" width="15.7109375" customWidth="1"/>
    <col min="14" max="14" width="11" customWidth="1"/>
    <col min="15" max="15" width="8.28515625" customWidth="1"/>
    <col min="16" max="16" width="9.7109375" customWidth="1"/>
    <col min="17" max="17" width="8" customWidth="1"/>
    <col min="18" max="18" width="15.42578125" customWidth="1"/>
  </cols>
  <sheetData>
    <row r="1" spans="1:20" ht="36" x14ac:dyDescent="0.25">
      <c r="A1" s="49" t="s">
        <v>0</v>
      </c>
      <c r="B1" s="49"/>
      <c r="C1" s="49"/>
      <c r="D1" s="49"/>
      <c r="E1" s="49"/>
      <c r="F1" s="49"/>
      <c r="G1" s="49"/>
      <c r="H1" s="49"/>
      <c r="I1" s="49"/>
      <c r="J1" s="49"/>
      <c r="K1" s="49"/>
      <c r="L1" s="49"/>
      <c r="M1" s="49"/>
      <c r="N1" s="49"/>
      <c r="O1" s="49"/>
      <c r="P1" s="49"/>
      <c r="Q1" s="49"/>
      <c r="R1" s="49"/>
      <c r="S1" s="49"/>
      <c r="T1" s="49"/>
    </row>
    <row r="2" spans="1:20" x14ac:dyDescent="0.25">
      <c r="A2" s="50" t="s">
        <v>1</v>
      </c>
      <c r="B2" s="50"/>
      <c r="C2" s="50"/>
      <c r="D2" s="50"/>
      <c r="E2" s="50"/>
      <c r="F2" s="50"/>
      <c r="G2" s="50"/>
      <c r="H2" s="50"/>
      <c r="I2" s="50"/>
      <c r="J2" s="50"/>
      <c r="K2" s="50"/>
      <c r="L2" s="50"/>
      <c r="M2" s="50"/>
      <c r="N2" s="50"/>
      <c r="O2" s="50"/>
      <c r="P2" s="50"/>
      <c r="Q2" s="50"/>
      <c r="R2" s="50"/>
      <c r="S2" s="50"/>
      <c r="T2" s="50"/>
    </row>
    <row r="3" spans="1:20" x14ac:dyDescent="0.25">
      <c r="A3" s="51" t="s">
        <v>2</v>
      </c>
      <c r="B3" s="51"/>
    </row>
    <row r="5" spans="1:20" x14ac:dyDescent="0.25">
      <c r="A5" s="51" t="s">
        <v>3</v>
      </c>
      <c r="B5" s="51"/>
      <c r="C5" s="51"/>
      <c r="D5" s="51"/>
      <c r="E5" s="51"/>
      <c r="F5" s="51"/>
      <c r="G5" s="51"/>
      <c r="H5" s="51"/>
      <c r="I5" s="51"/>
      <c r="J5" s="51"/>
    </row>
    <row r="6" spans="1:20" x14ac:dyDescent="0.25">
      <c r="A6" t="s">
        <v>4</v>
      </c>
    </row>
    <row r="7" spans="1:20" x14ac:dyDescent="0.25">
      <c r="A7" s="223" t="s">
        <v>224</v>
      </c>
    </row>
    <row r="8" spans="1:20" ht="50.25" x14ac:dyDescent="0.25">
      <c r="A8" s="330" t="s">
        <v>87</v>
      </c>
      <c r="B8" s="330" t="s">
        <v>89</v>
      </c>
      <c r="C8" s="330" t="s">
        <v>90</v>
      </c>
      <c r="D8" s="18"/>
      <c r="E8" s="2">
        <v>2012</v>
      </c>
      <c r="F8" s="2">
        <v>2013</v>
      </c>
      <c r="G8" s="2">
        <v>2014</v>
      </c>
      <c r="H8" s="2">
        <v>2015</v>
      </c>
      <c r="I8" s="18"/>
      <c r="J8" s="18"/>
      <c r="K8" s="18"/>
      <c r="L8" s="18"/>
      <c r="M8" s="18"/>
      <c r="N8" s="18"/>
      <c r="O8" s="18"/>
      <c r="P8" s="18"/>
      <c r="Q8" s="18"/>
      <c r="R8" s="2" t="s">
        <v>9</v>
      </c>
      <c r="S8" s="2" t="s">
        <v>10</v>
      </c>
      <c r="T8" s="2" t="s">
        <v>11</v>
      </c>
    </row>
    <row r="9" spans="1:20" ht="33.75" x14ac:dyDescent="0.25">
      <c r="A9" s="29" t="s">
        <v>12</v>
      </c>
      <c r="B9" s="29" t="s">
        <v>12</v>
      </c>
      <c r="C9" s="29" t="s">
        <v>12</v>
      </c>
      <c r="D9" s="44" t="s">
        <v>13</v>
      </c>
      <c r="E9" s="40">
        <v>1</v>
      </c>
      <c r="F9" s="40"/>
      <c r="G9" s="40"/>
      <c r="H9" s="40"/>
      <c r="I9" s="40" t="s">
        <v>14</v>
      </c>
      <c r="J9" s="53" t="s">
        <v>15</v>
      </c>
      <c r="K9" s="4" t="s">
        <v>16</v>
      </c>
      <c r="L9" s="20" t="s">
        <v>19</v>
      </c>
      <c r="M9" s="20">
        <v>1</v>
      </c>
      <c r="N9" s="20">
        <v>1</v>
      </c>
      <c r="O9" s="20" t="s">
        <v>20</v>
      </c>
      <c r="P9" s="20" t="s">
        <v>21</v>
      </c>
      <c r="Q9" s="20" t="s">
        <v>21</v>
      </c>
      <c r="R9" s="4"/>
      <c r="S9" s="4"/>
      <c r="T9" s="4"/>
    </row>
    <row r="10" spans="1:20" ht="45" x14ac:dyDescent="0.25">
      <c r="A10" s="30"/>
      <c r="B10" s="30"/>
      <c r="C10" s="30"/>
      <c r="D10" s="45"/>
      <c r="E10" s="40"/>
      <c r="F10" s="40"/>
      <c r="G10" s="40"/>
      <c r="H10" s="40"/>
      <c r="I10" s="40"/>
      <c r="J10" s="53"/>
      <c r="K10" s="4" t="s">
        <v>17</v>
      </c>
      <c r="L10" s="21"/>
      <c r="M10" s="21"/>
      <c r="N10" s="21"/>
      <c r="O10" s="21"/>
      <c r="P10" s="21"/>
      <c r="Q10" s="21"/>
      <c r="R10" s="4"/>
      <c r="S10" s="4"/>
      <c r="T10" s="4"/>
    </row>
    <row r="11" spans="1:20" ht="22.5" x14ac:dyDescent="0.25">
      <c r="A11" s="30"/>
      <c r="B11" s="30"/>
      <c r="C11" s="30"/>
      <c r="D11" s="45"/>
      <c r="E11" s="40"/>
      <c r="F11" s="40"/>
      <c r="G11" s="40"/>
      <c r="H11" s="40"/>
      <c r="I11" s="40"/>
      <c r="J11" s="53"/>
      <c r="K11" s="4" t="s">
        <v>18</v>
      </c>
      <c r="L11" s="22"/>
      <c r="M11" s="22"/>
      <c r="N11" s="22"/>
      <c r="O11" s="22"/>
      <c r="P11" s="22"/>
      <c r="Q11" s="22"/>
      <c r="R11" s="4"/>
      <c r="S11" s="4"/>
      <c r="T11" s="4"/>
    </row>
    <row r="12" spans="1:20" ht="67.5" x14ac:dyDescent="0.25">
      <c r="A12" s="30"/>
      <c r="B12" s="30"/>
      <c r="C12" s="30"/>
      <c r="D12" s="6" t="s">
        <v>22</v>
      </c>
      <c r="E12" s="4">
        <v>1</v>
      </c>
      <c r="F12" s="32" t="s">
        <v>23</v>
      </c>
      <c r="G12" s="33"/>
      <c r="H12" s="34"/>
      <c r="I12" s="4" t="s">
        <v>24</v>
      </c>
      <c r="J12" s="4" t="s">
        <v>24</v>
      </c>
      <c r="K12" s="7" t="s">
        <v>25</v>
      </c>
      <c r="L12" s="4" t="s">
        <v>26</v>
      </c>
      <c r="M12" s="4">
        <v>1</v>
      </c>
      <c r="N12" s="4">
        <v>1</v>
      </c>
      <c r="O12" s="4" t="s">
        <v>27</v>
      </c>
      <c r="P12" s="4" t="s">
        <v>21</v>
      </c>
      <c r="Q12" s="4" t="s">
        <v>21</v>
      </c>
      <c r="R12" s="4"/>
      <c r="S12" s="4"/>
      <c r="T12" s="4"/>
    </row>
    <row r="13" spans="1:20" ht="67.5" x14ac:dyDescent="0.25">
      <c r="A13" s="30"/>
      <c r="B13" s="30"/>
      <c r="C13" s="30"/>
      <c r="D13" s="38" t="s">
        <v>28</v>
      </c>
      <c r="E13" s="20">
        <v>1</v>
      </c>
      <c r="F13" s="23" t="s">
        <v>23</v>
      </c>
      <c r="G13" s="24"/>
      <c r="H13" s="25"/>
      <c r="I13" s="20" t="s">
        <v>52</v>
      </c>
      <c r="J13" s="20" t="s">
        <v>29</v>
      </c>
      <c r="K13" s="4" t="s">
        <v>30</v>
      </c>
      <c r="L13" s="4"/>
      <c r="M13" s="4"/>
      <c r="N13" s="4"/>
      <c r="O13" s="4" t="s">
        <v>31</v>
      </c>
      <c r="P13" s="4" t="s">
        <v>21</v>
      </c>
      <c r="Q13" s="4" t="s">
        <v>21</v>
      </c>
      <c r="R13" s="4"/>
      <c r="S13" s="4"/>
      <c r="T13" s="4"/>
    </row>
    <row r="14" spans="1:20" s="13" customFormat="1" ht="22.5" x14ac:dyDescent="0.25">
      <c r="A14" s="30"/>
      <c r="B14" s="30"/>
      <c r="C14" s="30"/>
      <c r="D14" s="39"/>
      <c r="E14" s="22"/>
      <c r="F14" s="26"/>
      <c r="G14" s="27"/>
      <c r="H14" s="28"/>
      <c r="I14" s="21"/>
      <c r="J14" s="21"/>
      <c r="K14" s="10" t="s">
        <v>59</v>
      </c>
      <c r="L14" s="5"/>
      <c r="M14" s="5"/>
      <c r="N14" s="5"/>
      <c r="O14" s="5"/>
      <c r="P14" s="4"/>
      <c r="Q14" s="4"/>
      <c r="R14" s="4"/>
      <c r="S14" s="4"/>
      <c r="T14" s="4"/>
    </row>
    <row r="15" spans="1:20" ht="33.75" x14ac:dyDescent="0.25">
      <c r="A15" s="30"/>
      <c r="B15" s="30"/>
      <c r="C15" s="30"/>
      <c r="D15" s="35" t="s">
        <v>32</v>
      </c>
      <c r="E15" s="20">
        <v>1</v>
      </c>
      <c r="F15" s="23" t="s">
        <v>55</v>
      </c>
      <c r="G15" s="24"/>
      <c r="H15" s="25"/>
      <c r="I15" s="21"/>
      <c r="J15" s="21"/>
      <c r="K15" s="9" t="s">
        <v>33</v>
      </c>
      <c r="L15" s="46" t="s">
        <v>34</v>
      </c>
      <c r="M15" s="54" t="s">
        <v>35</v>
      </c>
      <c r="N15" s="20">
        <v>1</v>
      </c>
      <c r="O15" s="57" t="s">
        <v>41</v>
      </c>
      <c r="P15" s="4" t="s">
        <v>42</v>
      </c>
      <c r="Q15" s="4" t="s">
        <v>43</v>
      </c>
      <c r="R15" s="4"/>
      <c r="S15" s="4"/>
      <c r="T15" s="4"/>
    </row>
    <row r="16" spans="1:20" ht="33.75" x14ac:dyDescent="0.25">
      <c r="A16" s="30"/>
      <c r="B16" s="31"/>
      <c r="C16" s="30"/>
      <c r="D16" s="36"/>
      <c r="E16" s="21"/>
      <c r="F16" s="41"/>
      <c r="G16" s="42"/>
      <c r="H16" s="43"/>
      <c r="I16" s="21"/>
      <c r="J16" s="21"/>
      <c r="K16" s="4" t="s">
        <v>37</v>
      </c>
      <c r="L16" s="47"/>
      <c r="M16" s="55"/>
      <c r="N16" s="22"/>
      <c r="O16" s="58"/>
      <c r="P16" s="4" t="s">
        <v>44</v>
      </c>
      <c r="Q16" s="4" t="s">
        <v>48</v>
      </c>
      <c r="R16" s="4"/>
      <c r="S16" s="4"/>
      <c r="T16" s="4"/>
    </row>
    <row r="17" spans="1:20" ht="33.75" x14ac:dyDescent="0.25">
      <c r="A17" s="30"/>
      <c r="B17" s="4"/>
      <c r="C17" s="30"/>
      <c r="D17" s="36"/>
      <c r="E17" s="21"/>
      <c r="F17" s="41"/>
      <c r="G17" s="42"/>
      <c r="H17" s="43"/>
      <c r="I17" s="21"/>
      <c r="J17" s="21"/>
      <c r="K17" s="4" t="s">
        <v>38</v>
      </c>
      <c r="L17" s="47"/>
      <c r="M17" s="54" t="s">
        <v>36</v>
      </c>
      <c r="N17" s="20">
        <v>1</v>
      </c>
      <c r="O17" s="58"/>
      <c r="P17" s="4" t="s">
        <v>45</v>
      </c>
      <c r="Q17" s="4" t="s">
        <v>49</v>
      </c>
      <c r="R17" s="4"/>
      <c r="S17" s="4"/>
      <c r="T17" s="4"/>
    </row>
    <row r="18" spans="1:20" ht="45" x14ac:dyDescent="0.25">
      <c r="A18" s="30"/>
      <c r="B18" s="4"/>
      <c r="C18" s="31"/>
      <c r="D18" s="36"/>
      <c r="E18" s="21"/>
      <c r="F18" s="41"/>
      <c r="G18" s="42"/>
      <c r="H18" s="43"/>
      <c r="I18" s="21"/>
      <c r="J18" s="21"/>
      <c r="K18" s="4" t="s">
        <v>40</v>
      </c>
      <c r="L18" s="47"/>
      <c r="M18" s="56"/>
      <c r="N18" s="21"/>
      <c r="O18" s="58"/>
      <c r="P18" s="4" t="s">
        <v>46</v>
      </c>
      <c r="Q18" s="4" t="s">
        <v>50</v>
      </c>
      <c r="R18" s="4"/>
      <c r="S18" s="4"/>
      <c r="T18" s="4"/>
    </row>
    <row r="19" spans="1:20" ht="33.75" x14ac:dyDescent="0.25">
      <c r="A19" s="31"/>
      <c r="B19" s="4"/>
      <c r="C19" s="4"/>
      <c r="D19" s="37"/>
      <c r="E19" s="22"/>
      <c r="F19" s="26"/>
      <c r="G19" s="27"/>
      <c r="H19" s="28"/>
      <c r="I19" s="21"/>
      <c r="J19" s="21"/>
      <c r="K19" s="4" t="s">
        <v>39</v>
      </c>
      <c r="L19" s="48"/>
      <c r="M19" s="55"/>
      <c r="N19" s="22"/>
      <c r="O19" s="59"/>
      <c r="P19" s="4" t="s">
        <v>47</v>
      </c>
      <c r="Q19" s="4" t="s">
        <v>51</v>
      </c>
      <c r="R19" s="4"/>
      <c r="S19" s="4"/>
      <c r="T19" s="4"/>
    </row>
    <row r="20" spans="1:20" ht="73.5" x14ac:dyDescent="0.25">
      <c r="A20" s="3"/>
      <c r="B20" s="4"/>
      <c r="C20" s="4"/>
      <c r="D20" s="11" t="s">
        <v>53</v>
      </c>
      <c r="E20" s="4">
        <v>1</v>
      </c>
      <c r="F20" s="32" t="s">
        <v>54</v>
      </c>
      <c r="G20" s="33"/>
      <c r="H20" s="34"/>
      <c r="I20" s="22"/>
      <c r="J20" s="22"/>
      <c r="K20" s="12" t="s">
        <v>56</v>
      </c>
      <c r="L20" s="14" t="s">
        <v>57</v>
      </c>
      <c r="M20" s="4" t="s">
        <v>58</v>
      </c>
      <c r="N20" s="8">
        <v>1</v>
      </c>
      <c r="O20" s="4" t="s">
        <v>27</v>
      </c>
      <c r="P20" s="4"/>
      <c r="Q20" s="4" t="s">
        <v>43</v>
      </c>
      <c r="R20" s="4"/>
      <c r="S20" s="4"/>
      <c r="T20" s="4"/>
    </row>
    <row r="21" spans="1:20" ht="90" x14ac:dyDescent="0.25">
      <c r="A21" s="3"/>
      <c r="B21" s="4"/>
      <c r="C21" s="4"/>
      <c r="D21" s="38" t="s">
        <v>60</v>
      </c>
      <c r="E21" s="4"/>
      <c r="F21" s="4"/>
      <c r="G21" s="4"/>
      <c r="H21" s="4"/>
      <c r="I21" s="4"/>
      <c r="J21" s="4"/>
      <c r="K21" s="17" t="s">
        <v>64</v>
      </c>
      <c r="L21" s="4"/>
      <c r="M21" s="4"/>
      <c r="N21" s="4"/>
      <c r="O21" s="4"/>
      <c r="P21" s="4"/>
      <c r="Q21" s="4"/>
      <c r="R21" s="4"/>
      <c r="S21" s="4"/>
      <c r="T21" s="4"/>
    </row>
    <row r="22" spans="1:20" ht="90.75" x14ac:dyDescent="0.25">
      <c r="A22" s="3"/>
      <c r="B22" s="4"/>
      <c r="C22" s="4"/>
      <c r="D22" s="52"/>
      <c r="E22" s="4"/>
      <c r="F22" s="4"/>
      <c r="G22" s="4"/>
      <c r="H22" s="4"/>
      <c r="I22" s="4"/>
      <c r="J22" s="4"/>
      <c r="K22" s="16" t="s">
        <v>61</v>
      </c>
      <c r="L22" s="4"/>
      <c r="M22" s="4"/>
      <c r="N22" s="4"/>
      <c r="O22" s="4"/>
      <c r="P22" s="4"/>
      <c r="Q22" s="4"/>
      <c r="R22" s="4"/>
      <c r="S22" s="4"/>
      <c r="T22" s="4"/>
    </row>
    <row r="23" spans="1:20" ht="90" x14ac:dyDescent="0.25">
      <c r="A23" s="3"/>
      <c r="B23" s="4"/>
      <c r="C23" s="4"/>
      <c r="D23" s="52"/>
      <c r="E23" s="4"/>
      <c r="F23" s="4"/>
      <c r="G23" s="4"/>
      <c r="H23" s="4"/>
      <c r="I23" s="4"/>
      <c r="J23" s="4"/>
      <c r="K23" s="4" t="s">
        <v>62</v>
      </c>
      <c r="L23" s="4"/>
      <c r="M23" s="4"/>
      <c r="N23" s="4"/>
      <c r="O23" s="4"/>
      <c r="P23" s="4"/>
      <c r="Q23" s="4"/>
      <c r="R23" s="4"/>
      <c r="S23" s="4"/>
      <c r="T23" s="4"/>
    </row>
    <row r="24" spans="1:20" ht="45" x14ac:dyDescent="0.25">
      <c r="A24" s="3"/>
      <c r="B24" s="4"/>
      <c r="C24" s="4"/>
      <c r="D24" s="39"/>
      <c r="E24" s="4"/>
      <c r="F24" s="4"/>
      <c r="G24" s="4"/>
      <c r="H24" s="4"/>
      <c r="I24" s="4"/>
      <c r="J24" s="4"/>
      <c r="K24" s="4" t="s">
        <v>63</v>
      </c>
      <c r="L24" s="4"/>
      <c r="M24" s="4"/>
      <c r="N24" s="4"/>
      <c r="O24" s="4"/>
      <c r="P24" s="4"/>
      <c r="Q24" s="4"/>
      <c r="R24" s="4"/>
      <c r="S24" s="4"/>
      <c r="T24" s="4"/>
    </row>
    <row r="25" spans="1:20" ht="123.75" x14ac:dyDescent="0.25">
      <c r="A25" s="3"/>
      <c r="B25" s="4"/>
      <c r="C25" s="4"/>
      <c r="D25" s="20" t="s">
        <v>66</v>
      </c>
      <c r="E25" s="4"/>
      <c r="F25" s="4"/>
      <c r="G25" s="4"/>
      <c r="H25" s="4"/>
      <c r="I25" s="4"/>
      <c r="J25" s="4"/>
      <c r="K25" s="4" t="s">
        <v>65</v>
      </c>
      <c r="L25" s="4"/>
      <c r="M25" s="4"/>
      <c r="N25" s="4"/>
      <c r="O25" s="4"/>
      <c r="P25" s="4"/>
      <c r="Q25" s="4"/>
      <c r="R25" s="4"/>
      <c r="S25" s="4"/>
      <c r="T25" s="4"/>
    </row>
    <row r="26" spans="1:20" ht="123.75" x14ac:dyDescent="0.25">
      <c r="A26" s="3"/>
      <c r="B26" s="4"/>
      <c r="C26" s="4"/>
      <c r="D26" s="22"/>
      <c r="E26" s="4"/>
      <c r="F26" s="4"/>
      <c r="G26" s="4"/>
      <c r="H26" s="4"/>
      <c r="I26" s="4"/>
      <c r="J26" s="4"/>
      <c r="K26" s="4" t="s">
        <v>67</v>
      </c>
      <c r="L26" s="4"/>
      <c r="M26" s="4"/>
      <c r="N26" s="4"/>
      <c r="O26" s="4"/>
      <c r="P26" s="4"/>
      <c r="Q26" s="4"/>
      <c r="R26" s="4"/>
      <c r="S26" s="4"/>
      <c r="T26" s="4"/>
    </row>
    <row r="27" spans="1:20" ht="225" x14ac:dyDescent="0.25">
      <c r="A27" s="3"/>
      <c r="B27" s="4"/>
      <c r="C27" s="4"/>
      <c r="D27" s="15" t="s">
        <v>68</v>
      </c>
      <c r="E27" s="4" t="s">
        <v>70</v>
      </c>
      <c r="F27" s="4"/>
      <c r="G27" s="4"/>
      <c r="H27" s="4"/>
      <c r="I27" s="4" t="s">
        <v>71</v>
      </c>
      <c r="J27" s="4" t="s">
        <v>72</v>
      </c>
      <c r="K27" s="15" t="s">
        <v>73</v>
      </c>
      <c r="L27" s="4"/>
      <c r="M27" s="4"/>
      <c r="N27" s="4"/>
      <c r="O27" s="4" t="s">
        <v>74</v>
      </c>
      <c r="P27" s="4" t="s">
        <v>76</v>
      </c>
      <c r="Q27" s="4" t="s">
        <v>75</v>
      </c>
      <c r="R27" s="4"/>
      <c r="S27" s="4" t="s">
        <v>77</v>
      </c>
      <c r="T27" s="4"/>
    </row>
    <row r="28" spans="1:20" ht="270" x14ac:dyDescent="0.25">
      <c r="A28" s="3"/>
      <c r="B28" s="4"/>
      <c r="C28" s="4"/>
      <c r="D28" s="15" t="s">
        <v>69</v>
      </c>
      <c r="E28" s="4" t="s">
        <v>78</v>
      </c>
      <c r="F28" s="4" t="s">
        <v>78</v>
      </c>
      <c r="G28" s="4" t="s">
        <v>78</v>
      </c>
      <c r="H28" s="4" t="s">
        <v>78</v>
      </c>
      <c r="I28" s="4" t="s">
        <v>71</v>
      </c>
      <c r="J28" s="4" t="s">
        <v>72</v>
      </c>
      <c r="K28" s="15" t="s">
        <v>83</v>
      </c>
      <c r="L28" s="4" t="s">
        <v>79</v>
      </c>
      <c r="M28" s="4" t="s">
        <v>84</v>
      </c>
      <c r="N28" s="4">
        <v>950000000</v>
      </c>
      <c r="O28" s="4" t="s">
        <v>74</v>
      </c>
      <c r="P28" s="4" t="s">
        <v>80</v>
      </c>
      <c r="Q28" s="19">
        <v>41274</v>
      </c>
      <c r="R28" s="4" t="s">
        <v>82</v>
      </c>
      <c r="S28" s="4" t="s">
        <v>81</v>
      </c>
      <c r="T28" s="4"/>
    </row>
    <row r="29" spans="1:20" x14ac:dyDescent="0.25">
      <c r="A29" s="1"/>
      <c r="B29" s="1"/>
      <c r="C29" s="1"/>
      <c r="D29" s="1"/>
      <c r="E29" s="1"/>
      <c r="F29" s="1"/>
      <c r="G29" s="1"/>
      <c r="H29" s="1"/>
      <c r="I29" s="1"/>
      <c r="J29" s="1"/>
      <c r="K29" s="1"/>
      <c r="L29" s="1"/>
      <c r="M29" s="1"/>
      <c r="N29" s="1"/>
      <c r="O29" s="1"/>
      <c r="P29" s="1"/>
      <c r="Q29" s="1"/>
      <c r="R29" s="1"/>
      <c r="S29" s="1"/>
      <c r="T29" s="1"/>
    </row>
    <row r="30" spans="1:20" x14ac:dyDescent="0.25">
      <c r="A30" s="1"/>
      <c r="B30" s="1"/>
      <c r="C30" s="1"/>
      <c r="D30" s="1"/>
      <c r="E30" s="1"/>
      <c r="F30" s="1"/>
      <c r="G30" s="1"/>
      <c r="H30" s="1"/>
      <c r="I30" s="1"/>
      <c r="J30" s="1"/>
      <c r="K30" s="1"/>
      <c r="L30" s="1"/>
      <c r="M30" s="1"/>
      <c r="N30" s="1"/>
      <c r="O30" s="1"/>
      <c r="P30" s="1"/>
      <c r="Q30" s="1"/>
      <c r="R30" s="1"/>
      <c r="S30" s="1"/>
      <c r="T30" s="1"/>
    </row>
    <row r="31" spans="1:20" x14ac:dyDescent="0.25">
      <c r="A31" s="1"/>
      <c r="B31" s="1"/>
      <c r="C31" s="1"/>
      <c r="D31" s="1"/>
      <c r="E31" s="1"/>
      <c r="F31" s="1"/>
      <c r="G31" s="1"/>
      <c r="H31" s="1"/>
      <c r="I31" s="1"/>
      <c r="J31" s="1"/>
      <c r="K31" s="1"/>
      <c r="L31" s="1"/>
      <c r="M31" s="1"/>
      <c r="N31" s="1"/>
      <c r="O31" s="1"/>
      <c r="P31" s="1"/>
      <c r="Q31" s="1"/>
      <c r="R31" s="1"/>
      <c r="S31" s="1"/>
      <c r="T31" s="1"/>
    </row>
    <row r="32" spans="1:20" x14ac:dyDescent="0.25">
      <c r="A32" s="1"/>
      <c r="B32" s="1"/>
      <c r="C32" s="1"/>
      <c r="D32" s="1"/>
      <c r="E32" s="1"/>
      <c r="F32" s="1"/>
      <c r="G32" s="1"/>
      <c r="H32" s="1"/>
      <c r="I32" s="1"/>
      <c r="J32" s="1"/>
      <c r="K32" s="1"/>
      <c r="L32" s="1"/>
      <c r="M32" s="1"/>
      <c r="N32" s="1"/>
      <c r="O32" s="1"/>
      <c r="P32" s="1"/>
      <c r="Q32" s="1"/>
      <c r="R32" s="1"/>
      <c r="S32" s="1"/>
      <c r="T32" s="1"/>
    </row>
    <row r="33" spans="1:20" x14ac:dyDescent="0.25">
      <c r="A33" s="1"/>
      <c r="B33" s="1"/>
      <c r="C33" s="1"/>
      <c r="D33" s="1"/>
      <c r="E33" s="1"/>
      <c r="F33" s="1"/>
      <c r="G33" s="1"/>
      <c r="H33" s="1"/>
      <c r="I33" s="1"/>
      <c r="J33" s="1"/>
      <c r="K33" s="1"/>
      <c r="L33" s="1"/>
      <c r="M33" s="1"/>
      <c r="N33" s="1"/>
      <c r="O33" s="1"/>
      <c r="P33" s="1"/>
      <c r="Q33" s="1"/>
      <c r="R33" s="1"/>
      <c r="S33" s="1"/>
      <c r="T33" s="1"/>
    </row>
    <row r="34" spans="1:20" x14ac:dyDescent="0.25">
      <c r="A34" s="1"/>
      <c r="B34" s="1"/>
      <c r="C34" s="1"/>
      <c r="D34" s="1"/>
      <c r="E34" s="1"/>
      <c r="F34" s="1"/>
      <c r="G34" s="1"/>
      <c r="H34" s="1"/>
      <c r="I34" s="1"/>
      <c r="J34" s="1"/>
      <c r="K34" s="1"/>
      <c r="L34" s="1"/>
      <c r="M34" s="1"/>
      <c r="N34" s="1"/>
      <c r="O34" s="1"/>
      <c r="P34" s="1"/>
      <c r="Q34" s="1"/>
      <c r="R34" s="1"/>
      <c r="S34" s="1"/>
      <c r="T34" s="1"/>
    </row>
    <row r="35" spans="1:20" x14ac:dyDescent="0.25">
      <c r="A35" s="1"/>
      <c r="B35" s="1"/>
      <c r="C35" s="1"/>
      <c r="D35" s="1"/>
      <c r="E35" s="1"/>
      <c r="F35" s="1"/>
      <c r="G35" s="1"/>
      <c r="H35" s="1"/>
      <c r="I35" s="1"/>
      <c r="J35" s="1"/>
      <c r="K35" s="1"/>
      <c r="L35" s="1"/>
      <c r="M35" s="1"/>
      <c r="N35" s="1"/>
      <c r="O35" s="1"/>
      <c r="P35" s="1"/>
      <c r="Q35" s="1"/>
      <c r="R35" s="1"/>
      <c r="S35" s="1"/>
      <c r="T35" s="1"/>
    </row>
    <row r="36" spans="1:20" x14ac:dyDescent="0.25">
      <c r="A36" s="1"/>
      <c r="B36" s="1"/>
      <c r="C36" s="1"/>
      <c r="D36" s="1"/>
      <c r="E36" s="1"/>
      <c r="F36" s="1"/>
      <c r="G36" s="1"/>
      <c r="H36" s="1"/>
      <c r="I36" s="1"/>
      <c r="J36" s="1"/>
      <c r="K36" s="1"/>
      <c r="L36" s="1"/>
      <c r="M36" s="1"/>
      <c r="N36" s="1"/>
      <c r="O36" s="1"/>
      <c r="P36" s="1"/>
      <c r="Q36" s="1"/>
      <c r="R36" s="1"/>
      <c r="S36" s="1"/>
      <c r="T36" s="1"/>
    </row>
    <row r="37" spans="1:20" x14ac:dyDescent="0.25">
      <c r="A37" s="1"/>
      <c r="B37" s="1"/>
      <c r="C37" s="1"/>
      <c r="D37" s="1"/>
      <c r="E37" s="1"/>
      <c r="F37" s="1"/>
      <c r="G37" s="1"/>
      <c r="H37" s="1"/>
      <c r="I37" s="1"/>
      <c r="J37" s="1"/>
      <c r="K37" s="1"/>
      <c r="L37" s="1"/>
      <c r="M37" s="1"/>
      <c r="N37" s="1"/>
      <c r="O37" s="1"/>
      <c r="P37" s="1"/>
      <c r="Q37" s="1"/>
      <c r="R37" s="1"/>
      <c r="S37" s="1"/>
      <c r="T37" s="1"/>
    </row>
    <row r="38" spans="1:20" x14ac:dyDescent="0.25">
      <c r="A38" s="1"/>
      <c r="B38" s="1"/>
      <c r="C38" s="1"/>
      <c r="D38" s="1"/>
      <c r="E38" s="1"/>
      <c r="F38" s="1"/>
      <c r="G38" s="1"/>
      <c r="H38" s="1"/>
      <c r="I38" s="1"/>
      <c r="J38" s="1"/>
      <c r="K38" s="1"/>
      <c r="L38" s="1"/>
      <c r="M38" s="1"/>
      <c r="N38" s="1"/>
      <c r="O38" s="1"/>
      <c r="P38" s="1"/>
      <c r="Q38" s="1"/>
      <c r="R38" s="1"/>
      <c r="S38" s="1"/>
      <c r="T38" s="1"/>
    </row>
  </sheetData>
  <mergeCells count="38">
    <mergeCell ref="D21:D24"/>
    <mergeCell ref="D25:D26"/>
    <mergeCell ref="P9:P11"/>
    <mergeCell ref="Q9:Q11"/>
    <mergeCell ref="O9:O11"/>
    <mergeCell ref="L9:L11"/>
    <mergeCell ref="M9:M11"/>
    <mergeCell ref="N9:N11"/>
    <mergeCell ref="I9:I11"/>
    <mergeCell ref="J9:J11"/>
    <mergeCell ref="M15:M16"/>
    <mergeCell ref="M17:M19"/>
    <mergeCell ref="N15:N16"/>
    <mergeCell ref="O15:O19"/>
    <mergeCell ref="N17:N19"/>
    <mergeCell ref="F20:H20"/>
    <mergeCell ref="A1:T1"/>
    <mergeCell ref="A2:T2"/>
    <mergeCell ref="A3:B3"/>
    <mergeCell ref="A5:J5"/>
    <mergeCell ref="A9:A19"/>
    <mergeCell ref="F12:H12"/>
    <mergeCell ref="B9:B16"/>
    <mergeCell ref="D15:D19"/>
    <mergeCell ref="C9:C18"/>
    <mergeCell ref="D13:D14"/>
    <mergeCell ref="E9:E11"/>
    <mergeCell ref="F9:F11"/>
    <mergeCell ref="G9:G11"/>
    <mergeCell ref="H9:H11"/>
    <mergeCell ref="F15:H19"/>
    <mergeCell ref="D9:D11"/>
    <mergeCell ref="L15:L19"/>
    <mergeCell ref="I13:I20"/>
    <mergeCell ref="J13:J20"/>
    <mergeCell ref="E13:E14"/>
    <mergeCell ref="F13:H14"/>
    <mergeCell ref="E15:E1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80"/>
  <sheetViews>
    <sheetView tabSelected="1" workbookViewId="0">
      <selection activeCell="C3" sqref="C3:C8"/>
    </sheetView>
  </sheetViews>
  <sheetFormatPr baseColWidth="10" defaultRowHeight="11.25" x14ac:dyDescent="0.2"/>
  <cols>
    <col min="1" max="1" width="9.42578125" style="156" customWidth="1"/>
    <col min="2" max="2" width="11.28515625" style="156" customWidth="1"/>
    <col min="3" max="3" width="18.7109375" style="163" customWidth="1"/>
    <col min="4" max="4" width="14.28515625" style="163" customWidth="1"/>
    <col min="5" max="5" width="16.42578125" style="164" customWidth="1"/>
    <col min="6" max="6" width="23" style="165" customWidth="1"/>
    <col min="7" max="7" width="21.42578125" style="167" customWidth="1"/>
    <col min="8" max="8" width="17.85546875" style="168" customWidth="1"/>
    <col min="9" max="10" width="14.28515625" style="160" customWidth="1"/>
    <col min="11" max="11" width="47.28515625" style="160" customWidth="1"/>
    <col min="12" max="12" width="26" style="160" customWidth="1"/>
    <col min="13" max="13" width="19.7109375" style="160" customWidth="1"/>
    <col min="14" max="14" width="20.28515625" style="170" customWidth="1"/>
    <col min="15" max="15" width="14.28515625" style="160" customWidth="1"/>
    <col min="16" max="16" width="15.42578125" style="160" customWidth="1"/>
    <col min="17" max="17" width="18" style="160" customWidth="1"/>
    <col min="18" max="18" width="18.7109375" style="160" customWidth="1"/>
    <col min="19" max="19" width="15.42578125" style="167" customWidth="1"/>
    <col min="20" max="22" width="11.28515625" style="167" customWidth="1"/>
    <col min="23" max="23" width="15.28515625" style="167" customWidth="1"/>
    <col min="24" max="25" width="11.28515625" style="167" customWidth="1"/>
    <col min="26" max="26" width="19.28515625" style="167" customWidth="1"/>
    <col min="27" max="27" width="26.42578125" style="176" customWidth="1"/>
    <col min="28" max="28" width="25.5703125" style="176" customWidth="1"/>
    <col min="29" max="35" width="11.42578125" style="60" customWidth="1"/>
    <col min="36" max="252" width="11.42578125" style="60"/>
    <col min="253" max="253" width="18.140625" style="60" customWidth="1"/>
    <col min="254" max="254" width="0" style="60" hidden="1" customWidth="1"/>
    <col min="255" max="255" width="19.85546875" style="60" bestFit="1" customWidth="1"/>
    <col min="256" max="256" width="0" style="60" hidden="1" customWidth="1"/>
    <col min="257" max="257" width="20.140625" style="60" bestFit="1" customWidth="1"/>
    <col min="258" max="258" width="14.28515625" style="60" customWidth="1"/>
    <col min="259" max="259" width="16.42578125" style="60" customWidth="1"/>
    <col min="260" max="260" width="0" style="60" hidden="1" customWidth="1"/>
    <col min="261" max="261" width="23" style="60" customWidth="1"/>
    <col min="262" max="262" width="0" style="60" hidden="1" customWidth="1"/>
    <col min="263" max="263" width="21.42578125" style="60" customWidth="1"/>
    <col min="264" max="264" width="17.85546875" style="60" customWidth="1"/>
    <col min="265" max="266" width="14.28515625" style="60" customWidth="1"/>
    <col min="267" max="267" width="47.28515625" style="60" customWidth="1"/>
    <col min="268" max="268" width="26" style="60" customWidth="1"/>
    <col min="269" max="269" width="19.7109375" style="60" customWidth="1"/>
    <col min="270" max="270" width="20.28515625" style="60" customWidth="1"/>
    <col min="271" max="271" width="14.28515625" style="60" customWidth="1"/>
    <col min="272" max="272" width="15.42578125" style="60" customWidth="1"/>
    <col min="273" max="273" width="18" style="60" customWidth="1"/>
    <col min="274" max="274" width="18.7109375" style="60" customWidth="1"/>
    <col min="275" max="275" width="15.42578125" style="60" customWidth="1"/>
    <col min="276" max="278" width="11.28515625" style="60" customWidth="1"/>
    <col min="279" max="279" width="15.28515625" style="60" customWidth="1"/>
    <col min="280" max="281" width="11.28515625" style="60" customWidth="1"/>
    <col min="282" max="282" width="19.28515625" style="60" customWidth="1"/>
    <col min="283" max="283" width="26.42578125" style="60" customWidth="1"/>
    <col min="284" max="284" width="25.5703125" style="60" customWidth="1"/>
    <col min="285" max="291" width="11.42578125" style="60" customWidth="1"/>
    <col min="292" max="508" width="11.42578125" style="60"/>
    <col min="509" max="509" width="18.140625" style="60" customWidth="1"/>
    <col min="510" max="510" width="0" style="60" hidden="1" customWidth="1"/>
    <col min="511" max="511" width="19.85546875" style="60" bestFit="1" customWidth="1"/>
    <col min="512" max="512" width="0" style="60" hidden="1" customWidth="1"/>
    <col min="513" max="513" width="20.140625" style="60" bestFit="1" customWidth="1"/>
    <col min="514" max="514" width="14.28515625" style="60" customWidth="1"/>
    <col min="515" max="515" width="16.42578125" style="60" customWidth="1"/>
    <col min="516" max="516" width="0" style="60" hidden="1" customWidth="1"/>
    <col min="517" max="517" width="23" style="60" customWidth="1"/>
    <col min="518" max="518" width="0" style="60" hidden="1" customWidth="1"/>
    <col min="519" max="519" width="21.42578125" style="60" customWidth="1"/>
    <col min="520" max="520" width="17.85546875" style="60" customWidth="1"/>
    <col min="521" max="522" width="14.28515625" style="60" customWidth="1"/>
    <col min="523" max="523" width="47.28515625" style="60" customWidth="1"/>
    <col min="524" max="524" width="26" style="60" customWidth="1"/>
    <col min="525" max="525" width="19.7109375" style="60" customWidth="1"/>
    <col min="526" max="526" width="20.28515625" style="60" customWidth="1"/>
    <col min="527" max="527" width="14.28515625" style="60" customWidth="1"/>
    <col min="528" max="528" width="15.42578125" style="60" customWidth="1"/>
    <col min="529" max="529" width="18" style="60" customWidth="1"/>
    <col min="530" max="530" width="18.7109375" style="60" customWidth="1"/>
    <col min="531" max="531" width="15.42578125" style="60" customWidth="1"/>
    <col min="532" max="534" width="11.28515625" style="60" customWidth="1"/>
    <col min="535" max="535" width="15.28515625" style="60" customWidth="1"/>
    <col min="536" max="537" width="11.28515625" style="60" customWidth="1"/>
    <col min="538" max="538" width="19.28515625" style="60" customWidth="1"/>
    <col min="539" max="539" width="26.42578125" style="60" customWidth="1"/>
    <col min="540" max="540" width="25.5703125" style="60" customWidth="1"/>
    <col min="541" max="547" width="11.42578125" style="60" customWidth="1"/>
    <col min="548" max="764" width="11.42578125" style="60"/>
    <col min="765" max="765" width="18.140625" style="60" customWidth="1"/>
    <col min="766" max="766" width="0" style="60" hidden="1" customWidth="1"/>
    <col min="767" max="767" width="19.85546875" style="60" bestFit="1" customWidth="1"/>
    <col min="768" max="768" width="0" style="60" hidden="1" customWidth="1"/>
    <col min="769" max="769" width="20.140625" style="60" bestFit="1" customWidth="1"/>
    <col min="770" max="770" width="14.28515625" style="60" customWidth="1"/>
    <col min="771" max="771" width="16.42578125" style="60" customWidth="1"/>
    <col min="772" max="772" width="0" style="60" hidden="1" customWidth="1"/>
    <col min="773" max="773" width="23" style="60" customWidth="1"/>
    <col min="774" max="774" width="0" style="60" hidden="1" customWidth="1"/>
    <col min="775" max="775" width="21.42578125" style="60" customWidth="1"/>
    <col min="776" max="776" width="17.85546875" style="60" customWidth="1"/>
    <col min="777" max="778" width="14.28515625" style="60" customWidth="1"/>
    <col min="779" max="779" width="47.28515625" style="60" customWidth="1"/>
    <col min="780" max="780" width="26" style="60" customWidth="1"/>
    <col min="781" max="781" width="19.7109375" style="60" customWidth="1"/>
    <col min="782" max="782" width="20.28515625" style="60" customWidth="1"/>
    <col min="783" max="783" width="14.28515625" style="60" customWidth="1"/>
    <col min="784" max="784" width="15.42578125" style="60" customWidth="1"/>
    <col min="785" max="785" width="18" style="60" customWidth="1"/>
    <col min="786" max="786" width="18.7109375" style="60" customWidth="1"/>
    <col min="787" max="787" width="15.42578125" style="60" customWidth="1"/>
    <col min="788" max="790" width="11.28515625" style="60" customWidth="1"/>
    <col min="791" max="791" width="15.28515625" style="60" customWidth="1"/>
    <col min="792" max="793" width="11.28515625" style="60" customWidth="1"/>
    <col min="794" max="794" width="19.28515625" style="60" customWidth="1"/>
    <col min="795" max="795" width="26.42578125" style="60" customWidth="1"/>
    <col min="796" max="796" width="25.5703125" style="60" customWidth="1"/>
    <col min="797" max="803" width="11.42578125" style="60" customWidth="1"/>
    <col min="804" max="1020" width="11.42578125" style="60"/>
    <col min="1021" max="1021" width="18.140625" style="60" customWidth="1"/>
    <col min="1022" max="1022" width="0" style="60" hidden="1" customWidth="1"/>
    <col min="1023" max="1023" width="19.85546875" style="60" bestFit="1" customWidth="1"/>
    <col min="1024" max="1024" width="0" style="60" hidden="1" customWidth="1"/>
    <col min="1025" max="1025" width="20.140625" style="60" bestFit="1" customWidth="1"/>
    <col min="1026" max="1026" width="14.28515625" style="60" customWidth="1"/>
    <col min="1027" max="1027" width="16.42578125" style="60" customWidth="1"/>
    <col min="1028" max="1028" width="0" style="60" hidden="1" customWidth="1"/>
    <col min="1029" max="1029" width="23" style="60" customWidth="1"/>
    <col min="1030" max="1030" width="0" style="60" hidden="1" customWidth="1"/>
    <col min="1031" max="1031" width="21.42578125" style="60" customWidth="1"/>
    <col min="1032" max="1032" width="17.85546875" style="60" customWidth="1"/>
    <col min="1033" max="1034" width="14.28515625" style="60" customWidth="1"/>
    <col min="1035" max="1035" width="47.28515625" style="60" customWidth="1"/>
    <col min="1036" max="1036" width="26" style="60" customWidth="1"/>
    <col min="1037" max="1037" width="19.7109375" style="60" customWidth="1"/>
    <col min="1038" max="1038" width="20.28515625" style="60" customWidth="1"/>
    <col min="1039" max="1039" width="14.28515625" style="60" customWidth="1"/>
    <col min="1040" max="1040" width="15.42578125" style="60" customWidth="1"/>
    <col min="1041" max="1041" width="18" style="60" customWidth="1"/>
    <col min="1042" max="1042" width="18.7109375" style="60" customWidth="1"/>
    <col min="1043" max="1043" width="15.42578125" style="60" customWidth="1"/>
    <col min="1044" max="1046" width="11.28515625" style="60" customWidth="1"/>
    <col min="1047" max="1047" width="15.28515625" style="60" customWidth="1"/>
    <col min="1048" max="1049" width="11.28515625" style="60" customWidth="1"/>
    <col min="1050" max="1050" width="19.28515625" style="60" customWidth="1"/>
    <col min="1051" max="1051" width="26.42578125" style="60" customWidth="1"/>
    <col min="1052" max="1052" width="25.5703125" style="60" customWidth="1"/>
    <col min="1053" max="1059" width="11.42578125" style="60" customWidth="1"/>
    <col min="1060" max="1276" width="11.42578125" style="60"/>
    <col min="1277" max="1277" width="18.140625" style="60" customWidth="1"/>
    <col min="1278" max="1278" width="0" style="60" hidden="1" customWidth="1"/>
    <col min="1279" max="1279" width="19.85546875" style="60" bestFit="1" customWidth="1"/>
    <col min="1280" max="1280" width="0" style="60" hidden="1" customWidth="1"/>
    <col min="1281" max="1281" width="20.140625" style="60" bestFit="1" customWidth="1"/>
    <col min="1282" max="1282" width="14.28515625" style="60" customWidth="1"/>
    <col min="1283" max="1283" width="16.42578125" style="60" customWidth="1"/>
    <col min="1284" max="1284" width="0" style="60" hidden="1" customWidth="1"/>
    <col min="1285" max="1285" width="23" style="60" customWidth="1"/>
    <col min="1286" max="1286" width="0" style="60" hidden="1" customWidth="1"/>
    <col min="1287" max="1287" width="21.42578125" style="60" customWidth="1"/>
    <col min="1288" max="1288" width="17.85546875" style="60" customWidth="1"/>
    <col min="1289" max="1290" width="14.28515625" style="60" customWidth="1"/>
    <col min="1291" max="1291" width="47.28515625" style="60" customWidth="1"/>
    <col min="1292" max="1292" width="26" style="60" customWidth="1"/>
    <col min="1293" max="1293" width="19.7109375" style="60" customWidth="1"/>
    <col min="1294" max="1294" width="20.28515625" style="60" customWidth="1"/>
    <col min="1295" max="1295" width="14.28515625" style="60" customWidth="1"/>
    <col min="1296" max="1296" width="15.42578125" style="60" customWidth="1"/>
    <col min="1297" max="1297" width="18" style="60" customWidth="1"/>
    <col min="1298" max="1298" width="18.7109375" style="60" customWidth="1"/>
    <col min="1299" max="1299" width="15.42578125" style="60" customWidth="1"/>
    <col min="1300" max="1302" width="11.28515625" style="60" customWidth="1"/>
    <col min="1303" max="1303" width="15.28515625" style="60" customWidth="1"/>
    <col min="1304" max="1305" width="11.28515625" style="60" customWidth="1"/>
    <col min="1306" max="1306" width="19.28515625" style="60" customWidth="1"/>
    <col min="1307" max="1307" width="26.42578125" style="60" customWidth="1"/>
    <col min="1308" max="1308" width="25.5703125" style="60" customWidth="1"/>
    <col min="1309" max="1315" width="11.42578125" style="60" customWidth="1"/>
    <col min="1316" max="1532" width="11.42578125" style="60"/>
    <col min="1533" max="1533" width="18.140625" style="60" customWidth="1"/>
    <col min="1534" max="1534" width="0" style="60" hidden="1" customWidth="1"/>
    <col min="1535" max="1535" width="19.85546875" style="60" bestFit="1" customWidth="1"/>
    <col min="1536" max="1536" width="0" style="60" hidden="1" customWidth="1"/>
    <col min="1537" max="1537" width="20.140625" style="60" bestFit="1" customWidth="1"/>
    <col min="1538" max="1538" width="14.28515625" style="60" customWidth="1"/>
    <col min="1539" max="1539" width="16.42578125" style="60" customWidth="1"/>
    <col min="1540" max="1540" width="0" style="60" hidden="1" customWidth="1"/>
    <col min="1541" max="1541" width="23" style="60" customWidth="1"/>
    <col min="1542" max="1542" width="0" style="60" hidden="1" customWidth="1"/>
    <col min="1543" max="1543" width="21.42578125" style="60" customWidth="1"/>
    <col min="1544" max="1544" width="17.85546875" style="60" customWidth="1"/>
    <col min="1545" max="1546" width="14.28515625" style="60" customWidth="1"/>
    <col min="1547" max="1547" width="47.28515625" style="60" customWidth="1"/>
    <col min="1548" max="1548" width="26" style="60" customWidth="1"/>
    <col min="1549" max="1549" width="19.7109375" style="60" customWidth="1"/>
    <col min="1550" max="1550" width="20.28515625" style="60" customWidth="1"/>
    <col min="1551" max="1551" width="14.28515625" style="60" customWidth="1"/>
    <col min="1552" max="1552" width="15.42578125" style="60" customWidth="1"/>
    <col min="1553" max="1553" width="18" style="60" customWidth="1"/>
    <col min="1554" max="1554" width="18.7109375" style="60" customWidth="1"/>
    <col min="1555" max="1555" width="15.42578125" style="60" customWidth="1"/>
    <col min="1556" max="1558" width="11.28515625" style="60" customWidth="1"/>
    <col min="1559" max="1559" width="15.28515625" style="60" customWidth="1"/>
    <col min="1560" max="1561" width="11.28515625" style="60" customWidth="1"/>
    <col min="1562" max="1562" width="19.28515625" style="60" customWidth="1"/>
    <col min="1563" max="1563" width="26.42578125" style="60" customWidth="1"/>
    <col min="1564" max="1564" width="25.5703125" style="60" customWidth="1"/>
    <col min="1565" max="1571" width="11.42578125" style="60" customWidth="1"/>
    <col min="1572" max="1788" width="11.42578125" style="60"/>
    <col min="1789" max="1789" width="18.140625" style="60" customWidth="1"/>
    <col min="1790" max="1790" width="0" style="60" hidden="1" customWidth="1"/>
    <col min="1791" max="1791" width="19.85546875" style="60" bestFit="1" customWidth="1"/>
    <col min="1792" max="1792" width="0" style="60" hidden="1" customWidth="1"/>
    <col min="1793" max="1793" width="20.140625" style="60" bestFit="1" customWidth="1"/>
    <col min="1794" max="1794" width="14.28515625" style="60" customWidth="1"/>
    <col min="1795" max="1795" width="16.42578125" style="60" customWidth="1"/>
    <col min="1796" max="1796" width="0" style="60" hidden="1" customWidth="1"/>
    <col min="1797" max="1797" width="23" style="60" customWidth="1"/>
    <col min="1798" max="1798" width="0" style="60" hidden="1" customWidth="1"/>
    <col min="1799" max="1799" width="21.42578125" style="60" customWidth="1"/>
    <col min="1800" max="1800" width="17.85546875" style="60" customWidth="1"/>
    <col min="1801" max="1802" width="14.28515625" style="60" customWidth="1"/>
    <col min="1803" max="1803" width="47.28515625" style="60" customWidth="1"/>
    <col min="1804" max="1804" width="26" style="60" customWidth="1"/>
    <col min="1805" max="1805" width="19.7109375" style="60" customWidth="1"/>
    <col min="1806" max="1806" width="20.28515625" style="60" customWidth="1"/>
    <col min="1807" max="1807" width="14.28515625" style="60" customWidth="1"/>
    <col min="1808" max="1808" width="15.42578125" style="60" customWidth="1"/>
    <col min="1809" max="1809" width="18" style="60" customWidth="1"/>
    <col min="1810" max="1810" width="18.7109375" style="60" customWidth="1"/>
    <col min="1811" max="1811" width="15.42578125" style="60" customWidth="1"/>
    <col min="1812" max="1814" width="11.28515625" style="60" customWidth="1"/>
    <col min="1815" max="1815" width="15.28515625" style="60" customWidth="1"/>
    <col min="1816" max="1817" width="11.28515625" style="60" customWidth="1"/>
    <col min="1818" max="1818" width="19.28515625" style="60" customWidth="1"/>
    <col min="1819" max="1819" width="26.42578125" style="60" customWidth="1"/>
    <col min="1820" max="1820" width="25.5703125" style="60" customWidth="1"/>
    <col min="1821" max="1827" width="11.42578125" style="60" customWidth="1"/>
    <col min="1828" max="2044" width="11.42578125" style="60"/>
    <col min="2045" max="2045" width="18.140625" style="60" customWidth="1"/>
    <col min="2046" max="2046" width="0" style="60" hidden="1" customWidth="1"/>
    <col min="2047" max="2047" width="19.85546875" style="60" bestFit="1" customWidth="1"/>
    <col min="2048" max="2048" width="0" style="60" hidden="1" customWidth="1"/>
    <col min="2049" max="2049" width="20.140625" style="60" bestFit="1" customWidth="1"/>
    <col min="2050" max="2050" width="14.28515625" style="60" customWidth="1"/>
    <col min="2051" max="2051" width="16.42578125" style="60" customWidth="1"/>
    <col min="2052" max="2052" width="0" style="60" hidden="1" customWidth="1"/>
    <col min="2053" max="2053" width="23" style="60" customWidth="1"/>
    <col min="2054" max="2054" width="0" style="60" hidden="1" customWidth="1"/>
    <col min="2055" max="2055" width="21.42578125" style="60" customWidth="1"/>
    <col min="2056" max="2056" width="17.85546875" style="60" customWidth="1"/>
    <col min="2057" max="2058" width="14.28515625" style="60" customWidth="1"/>
    <col min="2059" max="2059" width="47.28515625" style="60" customWidth="1"/>
    <col min="2060" max="2060" width="26" style="60" customWidth="1"/>
    <col min="2061" max="2061" width="19.7109375" style="60" customWidth="1"/>
    <col min="2062" max="2062" width="20.28515625" style="60" customWidth="1"/>
    <col min="2063" max="2063" width="14.28515625" style="60" customWidth="1"/>
    <col min="2064" max="2064" width="15.42578125" style="60" customWidth="1"/>
    <col min="2065" max="2065" width="18" style="60" customWidth="1"/>
    <col min="2066" max="2066" width="18.7109375" style="60" customWidth="1"/>
    <col min="2067" max="2067" width="15.42578125" style="60" customWidth="1"/>
    <col min="2068" max="2070" width="11.28515625" style="60" customWidth="1"/>
    <col min="2071" max="2071" width="15.28515625" style="60" customWidth="1"/>
    <col min="2072" max="2073" width="11.28515625" style="60" customWidth="1"/>
    <col min="2074" max="2074" width="19.28515625" style="60" customWidth="1"/>
    <col min="2075" max="2075" width="26.42578125" style="60" customWidth="1"/>
    <col min="2076" max="2076" width="25.5703125" style="60" customWidth="1"/>
    <col min="2077" max="2083" width="11.42578125" style="60" customWidth="1"/>
    <col min="2084" max="2300" width="11.42578125" style="60"/>
    <col min="2301" max="2301" width="18.140625" style="60" customWidth="1"/>
    <col min="2302" max="2302" width="0" style="60" hidden="1" customWidth="1"/>
    <col min="2303" max="2303" width="19.85546875" style="60" bestFit="1" customWidth="1"/>
    <col min="2304" max="2304" width="0" style="60" hidden="1" customWidth="1"/>
    <col min="2305" max="2305" width="20.140625" style="60" bestFit="1" customWidth="1"/>
    <col min="2306" max="2306" width="14.28515625" style="60" customWidth="1"/>
    <col min="2307" max="2307" width="16.42578125" style="60" customWidth="1"/>
    <col min="2308" max="2308" width="0" style="60" hidden="1" customWidth="1"/>
    <col min="2309" max="2309" width="23" style="60" customWidth="1"/>
    <col min="2310" max="2310" width="0" style="60" hidden="1" customWidth="1"/>
    <col min="2311" max="2311" width="21.42578125" style="60" customWidth="1"/>
    <col min="2312" max="2312" width="17.85546875" style="60" customWidth="1"/>
    <col min="2313" max="2314" width="14.28515625" style="60" customWidth="1"/>
    <col min="2315" max="2315" width="47.28515625" style="60" customWidth="1"/>
    <col min="2316" max="2316" width="26" style="60" customWidth="1"/>
    <col min="2317" max="2317" width="19.7109375" style="60" customWidth="1"/>
    <col min="2318" max="2318" width="20.28515625" style="60" customWidth="1"/>
    <col min="2319" max="2319" width="14.28515625" style="60" customWidth="1"/>
    <col min="2320" max="2320" width="15.42578125" style="60" customWidth="1"/>
    <col min="2321" max="2321" width="18" style="60" customWidth="1"/>
    <col min="2322" max="2322" width="18.7109375" style="60" customWidth="1"/>
    <col min="2323" max="2323" width="15.42578125" style="60" customWidth="1"/>
    <col min="2324" max="2326" width="11.28515625" style="60" customWidth="1"/>
    <col min="2327" max="2327" width="15.28515625" style="60" customWidth="1"/>
    <col min="2328" max="2329" width="11.28515625" style="60" customWidth="1"/>
    <col min="2330" max="2330" width="19.28515625" style="60" customWidth="1"/>
    <col min="2331" max="2331" width="26.42578125" style="60" customWidth="1"/>
    <col min="2332" max="2332" width="25.5703125" style="60" customWidth="1"/>
    <col min="2333" max="2339" width="11.42578125" style="60" customWidth="1"/>
    <col min="2340" max="2556" width="11.42578125" style="60"/>
    <col min="2557" max="2557" width="18.140625" style="60" customWidth="1"/>
    <col min="2558" max="2558" width="0" style="60" hidden="1" customWidth="1"/>
    <col min="2559" max="2559" width="19.85546875" style="60" bestFit="1" customWidth="1"/>
    <col min="2560" max="2560" width="0" style="60" hidden="1" customWidth="1"/>
    <col min="2561" max="2561" width="20.140625" style="60" bestFit="1" customWidth="1"/>
    <col min="2562" max="2562" width="14.28515625" style="60" customWidth="1"/>
    <col min="2563" max="2563" width="16.42578125" style="60" customWidth="1"/>
    <col min="2564" max="2564" width="0" style="60" hidden="1" customWidth="1"/>
    <col min="2565" max="2565" width="23" style="60" customWidth="1"/>
    <col min="2566" max="2566" width="0" style="60" hidden="1" customWidth="1"/>
    <col min="2567" max="2567" width="21.42578125" style="60" customWidth="1"/>
    <col min="2568" max="2568" width="17.85546875" style="60" customWidth="1"/>
    <col min="2569" max="2570" width="14.28515625" style="60" customWidth="1"/>
    <col min="2571" max="2571" width="47.28515625" style="60" customWidth="1"/>
    <col min="2572" max="2572" width="26" style="60" customWidth="1"/>
    <col min="2573" max="2573" width="19.7109375" style="60" customWidth="1"/>
    <col min="2574" max="2574" width="20.28515625" style="60" customWidth="1"/>
    <col min="2575" max="2575" width="14.28515625" style="60" customWidth="1"/>
    <col min="2576" max="2576" width="15.42578125" style="60" customWidth="1"/>
    <col min="2577" max="2577" width="18" style="60" customWidth="1"/>
    <col min="2578" max="2578" width="18.7109375" style="60" customWidth="1"/>
    <col min="2579" max="2579" width="15.42578125" style="60" customWidth="1"/>
    <col min="2580" max="2582" width="11.28515625" style="60" customWidth="1"/>
    <col min="2583" max="2583" width="15.28515625" style="60" customWidth="1"/>
    <col min="2584" max="2585" width="11.28515625" style="60" customWidth="1"/>
    <col min="2586" max="2586" width="19.28515625" style="60" customWidth="1"/>
    <col min="2587" max="2587" width="26.42578125" style="60" customWidth="1"/>
    <col min="2588" max="2588" width="25.5703125" style="60" customWidth="1"/>
    <col min="2589" max="2595" width="11.42578125" style="60" customWidth="1"/>
    <col min="2596" max="2812" width="11.42578125" style="60"/>
    <col min="2813" max="2813" width="18.140625" style="60" customWidth="1"/>
    <col min="2814" max="2814" width="0" style="60" hidden="1" customWidth="1"/>
    <col min="2815" max="2815" width="19.85546875" style="60" bestFit="1" customWidth="1"/>
    <col min="2816" max="2816" width="0" style="60" hidden="1" customWidth="1"/>
    <col min="2817" max="2817" width="20.140625" style="60" bestFit="1" customWidth="1"/>
    <col min="2818" max="2818" width="14.28515625" style="60" customWidth="1"/>
    <col min="2819" max="2819" width="16.42578125" style="60" customWidth="1"/>
    <col min="2820" max="2820" width="0" style="60" hidden="1" customWidth="1"/>
    <col min="2821" max="2821" width="23" style="60" customWidth="1"/>
    <col min="2822" max="2822" width="0" style="60" hidden="1" customWidth="1"/>
    <col min="2823" max="2823" width="21.42578125" style="60" customWidth="1"/>
    <col min="2824" max="2824" width="17.85546875" style="60" customWidth="1"/>
    <col min="2825" max="2826" width="14.28515625" style="60" customWidth="1"/>
    <col min="2827" max="2827" width="47.28515625" style="60" customWidth="1"/>
    <col min="2828" max="2828" width="26" style="60" customWidth="1"/>
    <col min="2829" max="2829" width="19.7109375" style="60" customWidth="1"/>
    <col min="2830" max="2830" width="20.28515625" style="60" customWidth="1"/>
    <col min="2831" max="2831" width="14.28515625" style="60" customWidth="1"/>
    <col min="2832" max="2832" width="15.42578125" style="60" customWidth="1"/>
    <col min="2833" max="2833" width="18" style="60" customWidth="1"/>
    <col min="2834" max="2834" width="18.7109375" style="60" customWidth="1"/>
    <col min="2835" max="2835" width="15.42578125" style="60" customWidth="1"/>
    <col min="2836" max="2838" width="11.28515625" style="60" customWidth="1"/>
    <col min="2839" max="2839" width="15.28515625" style="60" customWidth="1"/>
    <col min="2840" max="2841" width="11.28515625" style="60" customWidth="1"/>
    <col min="2842" max="2842" width="19.28515625" style="60" customWidth="1"/>
    <col min="2843" max="2843" width="26.42578125" style="60" customWidth="1"/>
    <col min="2844" max="2844" width="25.5703125" style="60" customWidth="1"/>
    <col min="2845" max="2851" width="11.42578125" style="60" customWidth="1"/>
    <col min="2852" max="3068" width="11.42578125" style="60"/>
    <col min="3069" max="3069" width="18.140625" style="60" customWidth="1"/>
    <col min="3070" max="3070" width="0" style="60" hidden="1" customWidth="1"/>
    <col min="3071" max="3071" width="19.85546875" style="60" bestFit="1" customWidth="1"/>
    <col min="3072" max="3072" width="0" style="60" hidden="1" customWidth="1"/>
    <col min="3073" max="3073" width="20.140625" style="60" bestFit="1" customWidth="1"/>
    <col min="3074" max="3074" width="14.28515625" style="60" customWidth="1"/>
    <col min="3075" max="3075" width="16.42578125" style="60" customWidth="1"/>
    <col min="3076" max="3076" width="0" style="60" hidden="1" customWidth="1"/>
    <col min="3077" max="3077" width="23" style="60" customWidth="1"/>
    <col min="3078" max="3078" width="0" style="60" hidden="1" customWidth="1"/>
    <col min="3079" max="3079" width="21.42578125" style="60" customWidth="1"/>
    <col min="3080" max="3080" width="17.85546875" style="60" customWidth="1"/>
    <col min="3081" max="3082" width="14.28515625" style="60" customWidth="1"/>
    <col min="3083" max="3083" width="47.28515625" style="60" customWidth="1"/>
    <col min="3084" max="3084" width="26" style="60" customWidth="1"/>
    <col min="3085" max="3085" width="19.7109375" style="60" customWidth="1"/>
    <col min="3086" max="3086" width="20.28515625" style="60" customWidth="1"/>
    <col min="3087" max="3087" width="14.28515625" style="60" customWidth="1"/>
    <col min="3088" max="3088" width="15.42578125" style="60" customWidth="1"/>
    <col min="3089" max="3089" width="18" style="60" customWidth="1"/>
    <col min="3090" max="3090" width="18.7109375" style="60" customWidth="1"/>
    <col min="3091" max="3091" width="15.42578125" style="60" customWidth="1"/>
    <col min="3092" max="3094" width="11.28515625" style="60" customWidth="1"/>
    <col min="3095" max="3095" width="15.28515625" style="60" customWidth="1"/>
    <col min="3096" max="3097" width="11.28515625" style="60" customWidth="1"/>
    <col min="3098" max="3098" width="19.28515625" style="60" customWidth="1"/>
    <col min="3099" max="3099" width="26.42578125" style="60" customWidth="1"/>
    <col min="3100" max="3100" width="25.5703125" style="60" customWidth="1"/>
    <col min="3101" max="3107" width="11.42578125" style="60" customWidth="1"/>
    <col min="3108" max="3324" width="11.42578125" style="60"/>
    <col min="3325" max="3325" width="18.140625" style="60" customWidth="1"/>
    <col min="3326" max="3326" width="0" style="60" hidden="1" customWidth="1"/>
    <col min="3327" max="3327" width="19.85546875" style="60" bestFit="1" customWidth="1"/>
    <col min="3328" max="3328" width="0" style="60" hidden="1" customWidth="1"/>
    <col min="3329" max="3329" width="20.140625" style="60" bestFit="1" customWidth="1"/>
    <col min="3330" max="3330" width="14.28515625" style="60" customWidth="1"/>
    <col min="3331" max="3331" width="16.42578125" style="60" customWidth="1"/>
    <col min="3332" max="3332" width="0" style="60" hidden="1" customWidth="1"/>
    <col min="3333" max="3333" width="23" style="60" customWidth="1"/>
    <col min="3334" max="3334" width="0" style="60" hidden="1" customWidth="1"/>
    <col min="3335" max="3335" width="21.42578125" style="60" customWidth="1"/>
    <col min="3336" max="3336" width="17.85546875" style="60" customWidth="1"/>
    <col min="3337" max="3338" width="14.28515625" style="60" customWidth="1"/>
    <col min="3339" max="3339" width="47.28515625" style="60" customWidth="1"/>
    <col min="3340" max="3340" width="26" style="60" customWidth="1"/>
    <col min="3341" max="3341" width="19.7109375" style="60" customWidth="1"/>
    <col min="3342" max="3342" width="20.28515625" style="60" customWidth="1"/>
    <col min="3343" max="3343" width="14.28515625" style="60" customWidth="1"/>
    <col min="3344" max="3344" width="15.42578125" style="60" customWidth="1"/>
    <col min="3345" max="3345" width="18" style="60" customWidth="1"/>
    <col min="3346" max="3346" width="18.7109375" style="60" customWidth="1"/>
    <col min="3347" max="3347" width="15.42578125" style="60" customWidth="1"/>
    <col min="3348" max="3350" width="11.28515625" style="60" customWidth="1"/>
    <col min="3351" max="3351" width="15.28515625" style="60" customWidth="1"/>
    <col min="3352" max="3353" width="11.28515625" style="60" customWidth="1"/>
    <col min="3354" max="3354" width="19.28515625" style="60" customWidth="1"/>
    <col min="3355" max="3355" width="26.42578125" style="60" customWidth="1"/>
    <col min="3356" max="3356" width="25.5703125" style="60" customWidth="1"/>
    <col min="3357" max="3363" width="11.42578125" style="60" customWidth="1"/>
    <col min="3364" max="3580" width="11.42578125" style="60"/>
    <col min="3581" max="3581" width="18.140625" style="60" customWidth="1"/>
    <col min="3582" max="3582" width="0" style="60" hidden="1" customWidth="1"/>
    <col min="3583" max="3583" width="19.85546875" style="60" bestFit="1" customWidth="1"/>
    <col min="3584" max="3584" width="0" style="60" hidden="1" customWidth="1"/>
    <col min="3585" max="3585" width="20.140625" style="60" bestFit="1" customWidth="1"/>
    <col min="3586" max="3586" width="14.28515625" style="60" customWidth="1"/>
    <col min="3587" max="3587" width="16.42578125" style="60" customWidth="1"/>
    <col min="3588" max="3588" width="0" style="60" hidden="1" customWidth="1"/>
    <col min="3589" max="3589" width="23" style="60" customWidth="1"/>
    <col min="3590" max="3590" width="0" style="60" hidden="1" customWidth="1"/>
    <col min="3591" max="3591" width="21.42578125" style="60" customWidth="1"/>
    <col min="3592" max="3592" width="17.85546875" style="60" customWidth="1"/>
    <col min="3593" max="3594" width="14.28515625" style="60" customWidth="1"/>
    <col min="3595" max="3595" width="47.28515625" style="60" customWidth="1"/>
    <col min="3596" max="3596" width="26" style="60" customWidth="1"/>
    <col min="3597" max="3597" width="19.7109375" style="60" customWidth="1"/>
    <col min="3598" max="3598" width="20.28515625" style="60" customWidth="1"/>
    <col min="3599" max="3599" width="14.28515625" style="60" customWidth="1"/>
    <col min="3600" max="3600" width="15.42578125" style="60" customWidth="1"/>
    <col min="3601" max="3601" width="18" style="60" customWidth="1"/>
    <col min="3602" max="3602" width="18.7109375" style="60" customWidth="1"/>
    <col min="3603" max="3603" width="15.42578125" style="60" customWidth="1"/>
    <col min="3604" max="3606" width="11.28515625" style="60" customWidth="1"/>
    <col min="3607" max="3607" width="15.28515625" style="60" customWidth="1"/>
    <col min="3608" max="3609" width="11.28515625" style="60" customWidth="1"/>
    <col min="3610" max="3610" width="19.28515625" style="60" customWidth="1"/>
    <col min="3611" max="3611" width="26.42578125" style="60" customWidth="1"/>
    <col min="3612" max="3612" width="25.5703125" style="60" customWidth="1"/>
    <col min="3613" max="3619" width="11.42578125" style="60" customWidth="1"/>
    <col min="3620" max="3836" width="11.42578125" style="60"/>
    <col min="3837" max="3837" width="18.140625" style="60" customWidth="1"/>
    <col min="3838" max="3838" width="0" style="60" hidden="1" customWidth="1"/>
    <col min="3839" max="3839" width="19.85546875" style="60" bestFit="1" customWidth="1"/>
    <col min="3840" max="3840" width="0" style="60" hidden="1" customWidth="1"/>
    <col min="3841" max="3841" width="20.140625" style="60" bestFit="1" customWidth="1"/>
    <col min="3842" max="3842" width="14.28515625" style="60" customWidth="1"/>
    <col min="3843" max="3843" width="16.42578125" style="60" customWidth="1"/>
    <col min="3844" max="3844" width="0" style="60" hidden="1" customWidth="1"/>
    <col min="3845" max="3845" width="23" style="60" customWidth="1"/>
    <col min="3846" max="3846" width="0" style="60" hidden="1" customWidth="1"/>
    <col min="3847" max="3847" width="21.42578125" style="60" customWidth="1"/>
    <col min="3848" max="3848" width="17.85546875" style="60" customWidth="1"/>
    <col min="3849" max="3850" width="14.28515625" style="60" customWidth="1"/>
    <col min="3851" max="3851" width="47.28515625" style="60" customWidth="1"/>
    <col min="3852" max="3852" width="26" style="60" customWidth="1"/>
    <col min="3853" max="3853" width="19.7109375" style="60" customWidth="1"/>
    <col min="3854" max="3854" width="20.28515625" style="60" customWidth="1"/>
    <col min="3855" max="3855" width="14.28515625" style="60" customWidth="1"/>
    <col min="3856" max="3856" width="15.42578125" style="60" customWidth="1"/>
    <col min="3857" max="3857" width="18" style="60" customWidth="1"/>
    <col min="3858" max="3858" width="18.7109375" style="60" customWidth="1"/>
    <col min="3859" max="3859" width="15.42578125" style="60" customWidth="1"/>
    <col min="3860" max="3862" width="11.28515625" style="60" customWidth="1"/>
    <col min="3863" max="3863" width="15.28515625" style="60" customWidth="1"/>
    <col min="3864" max="3865" width="11.28515625" style="60" customWidth="1"/>
    <col min="3866" max="3866" width="19.28515625" style="60" customWidth="1"/>
    <col min="3867" max="3867" width="26.42578125" style="60" customWidth="1"/>
    <col min="3868" max="3868" width="25.5703125" style="60" customWidth="1"/>
    <col min="3869" max="3875" width="11.42578125" style="60" customWidth="1"/>
    <col min="3876" max="4092" width="11.42578125" style="60"/>
    <col min="4093" max="4093" width="18.140625" style="60" customWidth="1"/>
    <col min="4094" max="4094" width="0" style="60" hidden="1" customWidth="1"/>
    <col min="4095" max="4095" width="19.85546875" style="60" bestFit="1" customWidth="1"/>
    <col min="4096" max="4096" width="0" style="60" hidden="1" customWidth="1"/>
    <col min="4097" max="4097" width="20.140625" style="60" bestFit="1" customWidth="1"/>
    <col min="4098" max="4098" width="14.28515625" style="60" customWidth="1"/>
    <col min="4099" max="4099" width="16.42578125" style="60" customWidth="1"/>
    <col min="4100" max="4100" width="0" style="60" hidden="1" customWidth="1"/>
    <col min="4101" max="4101" width="23" style="60" customWidth="1"/>
    <col min="4102" max="4102" width="0" style="60" hidden="1" customWidth="1"/>
    <col min="4103" max="4103" width="21.42578125" style="60" customWidth="1"/>
    <col min="4104" max="4104" width="17.85546875" style="60" customWidth="1"/>
    <col min="4105" max="4106" width="14.28515625" style="60" customWidth="1"/>
    <col min="4107" max="4107" width="47.28515625" style="60" customWidth="1"/>
    <col min="4108" max="4108" width="26" style="60" customWidth="1"/>
    <col min="4109" max="4109" width="19.7109375" style="60" customWidth="1"/>
    <col min="4110" max="4110" width="20.28515625" style="60" customWidth="1"/>
    <col min="4111" max="4111" width="14.28515625" style="60" customWidth="1"/>
    <col min="4112" max="4112" width="15.42578125" style="60" customWidth="1"/>
    <col min="4113" max="4113" width="18" style="60" customWidth="1"/>
    <col min="4114" max="4114" width="18.7109375" style="60" customWidth="1"/>
    <col min="4115" max="4115" width="15.42578125" style="60" customWidth="1"/>
    <col min="4116" max="4118" width="11.28515625" style="60" customWidth="1"/>
    <col min="4119" max="4119" width="15.28515625" style="60" customWidth="1"/>
    <col min="4120" max="4121" width="11.28515625" style="60" customWidth="1"/>
    <col min="4122" max="4122" width="19.28515625" style="60" customWidth="1"/>
    <col min="4123" max="4123" width="26.42578125" style="60" customWidth="1"/>
    <col min="4124" max="4124" width="25.5703125" style="60" customWidth="1"/>
    <col min="4125" max="4131" width="11.42578125" style="60" customWidth="1"/>
    <col min="4132" max="4348" width="11.42578125" style="60"/>
    <col min="4349" max="4349" width="18.140625" style="60" customWidth="1"/>
    <col min="4350" max="4350" width="0" style="60" hidden="1" customWidth="1"/>
    <col min="4351" max="4351" width="19.85546875" style="60" bestFit="1" customWidth="1"/>
    <col min="4352" max="4352" width="0" style="60" hidden="1" customWidth="1"/>
    <col min="4353" max="4353" width="20.140625" style="60" bestFit="1" customWidth="1"/>
    <col min="4354" max="4354" width="14.28515625" style="60" customWidth="1"/>
    <col min="4355" max="4355" width="16.42578125" style="60" customWidth="1"/>
    <col min="4356" max="4356" width="0" style="60" hidden="1" customWidth="1"/>
    <col min="4357" max="4357" width="23" style="60" customWidth="1"/>
    <col min="4358" max="4358" width="0" style="60" hidden="1" customWidth="1"/>
    <col min="4359" max="4359" width="21.42578125" style="60" customWidth="1"/>
    <col min="4360" max="4360" width="17.85546875" style="60" customWidth="1"/>
    <col min="4361" max="4362" width="14.28515625" style="60" customWidth="1"/>
    <col min="4363" max="4363" width="47.28515625" style="60" customWidth="1"/>
    <col min="4364" max="4364" width="26" style="60" customWidth="1"/>
    <col min="4365" max="4365" width="19.7109375" style="60" customWidth="1"/>
    <col min="4366" max="4366" width="20.28515625" style="60" customWidth="1"/>
    <col min="4367" max="4367" width="14.28515625" style="60" customWidth="1"/>
    <col min="4368" max="4368" width="15.42578125" style="60" customWidth="1"/>
    <col min="4369" max="4369" width="18" style="60" customWidth="1"/>
    <col min="4370" max="4370" width="18.7109375" style="60" customWidth="1"/>
    <col min="4371" max="4371" width="15.42578125" style="60" customWidth="1"/>
    <col min="4372" max="4374" width="11.28515625" style="60" customWidth="1"/>
    <col min="4375" max="4375" width="15.28515625" style="60" customWidth="1"/>
    <col min="4376" max="4377" width="11.28515625" style="60" customWidth="1"/>
    <col min="4378" max="4378" width="19.28515625" style="60" customWidth="1"/>
    <col min="4379" max="4379" width="26.42578125" style="60" customWidth="1"/>
    <col min="4380" max="4380" width="25.5703125" style="60" customWidth="1"/>
    <col min="4381" max="4387" width="11.42578125" style="60" customWidth="1"/>
    <col min="4388" max="4604" width="11.42578125" style="60"/>
    <col min="4605" max="4605" width="18.140625" style="60" customWidth="1"/>
    <col min="4606" max="4606" width="0" style="60" hidden="1" customWidth="1"/>
    <col min="4607" max="4607" width="19.85546875" style="60" bestFit="1" customWidth="1"/>
    <col min="4608" max="4608" width="0" style="60" hidden="1" customWidth="1"/>
    <col min="4609" max="4609" width="20.140625" style="60" bestFit="1" customWidth="1"/>
    <col min="4610" max="4610" width="14.28515625" style="60" customWidth="1"/>
    <col min="4611" max="4611" width="16.42578125" style="60" customWidth="1"/>
    <col min="4612" max="4612" width="0" style="60" hidden="1" customWidth="1"/>
    <col min="4613" max="4613" width="23" style="60" customWidth="1"/>
    <col min="4614" max="4614" width="0" style="60" hidden="1" customWidth="1"/>
    <col min="4615" max="4615" width="21.42578125" style="60" customWidth="1"/>
    <col min="4616" max="4616" width="17.85546875" style="60" customWidth="1"/>
    <col min="4617" max="4618" width="14.28515625" style="60" customWidth="1"/>
    <col min="4619" max="4619" width="47.28515625" style="60" customWidth="1"/>
    <col min="4620" max="4620" width="26" style="60" customWidth="1"/>
    <col min="4621" max="4621" width="19.7109375" style="60" customWidth="1"/>
    <col min="4622" max="4622" width="20.28515625" style="60" customWidth="1"/>
    <col min="4623" max="4623" width="14.28515625" style="60" customWidth="1"/>
    <col min="4624" max="4624" width="15.42578125" style="60" customWidth="1"/>
    <col min="4625" max="4625" width="18" style="60" customWidth="1"/>
    <col min="4626" max="4626" width="18.7109375" style="60" customWidth="1"/>
    <col min="4627" max="4627" width="15.42578125" style="60" customWidth="1"/>
    <col min="4628" max="4630" width="11.28515625" style="60" customWidth="1"/>
    <col min="4631" max="4631" width="15.28515625" style="60" customWidth="1"/>
    <col min="4632" max="4633" width="11.28515625" style="60" customWidth="1"/>
    <col min="4634" max="4634" width="19.28515625" style="60" customWidth="1"/>
    <col min="4635" max="4635" width="26.42578125" style="60" customWidth="1"/>
    <col min="4636" max="4636" width="25.5703125" style="60" customWidth="1"/>
    <col min="4637" max="4643" width="11.42578125" style="60" customWidth="1"/>
    <col min="4644" max="4860" width="11.42578125" style="60"/>
    <col min="4861" max="4861" width="18.140625" style="60" customWidth="1"/>
    <col min="4862" max="4862" width="0" style="60" hidden="1" customWidth="1"/>
    <col min="4863" max="4863" width="19.85546875" style="60" bestFit="1" customWidth="1"/>
    <col min="4864" max="4864" width="0" style="60" hidden="1" customWidth="1"/>
    <col min="4865" max="4865" width="20.140625" style="60" bestFit="1" customWidth="1"/>
    <col min="4866" max="4866" width="14.28515625" style="60" customWidth="1"/>
    <col min="4867" max="4867" width="16.42578125" style="60" customWidth="1"/>
    <col min="4868" max="4868" width="0" style="60" hidden="1" customWidth="1"/>
    <col min="4869" max="4869" width="23" style="60" customWidth="1"/>
    <col min="4870" max="4870" width="0" style="60" hidden="1" customWidth="1"/>
    <col min="4871" max="4871" width="21.42578125" style="60" customWidth="1"/>
    <col min="4872" max="4872" width="17.85546875" style="60" customWidth="1"/>
    <col min="4873" max="4874" width="14.28515625" style="60" customWidth="1"/>
    <col min="4875" max="4875" width="47.28515625" style="60" customWidth="1"/>
    <col min="4876" max="4876" width="26" style="60" customWidth="1"/>
    <col min="4877" max="4877" width="19.7109375" style="60" customWidth="1"/>
    <col min="4878" max="4878" width="20.28515625" style="60" customWidth="1"/>
    <col min="4879" max="4879" width="14.28515625" style="60" customWidth="1"/>
    <col min="4880" max="4880" width="15.42578125" style="60" customWidth="1"/>
    <col min="4881" max="4881" width="18" style="60" customWidth="1"/>
    <col min="4882" max="4882" width="18.7109375" style="60" customWidth="1"/>
    <col min="4883" max="4883" width="15.42578125" style="60" customWidth="1"/>
    <col min="4884" max="4886" width="11.28515625" style="60" customWidth="1"/>
    <col min="4887" max="4887" width="15.28515625" style="60" customWidth="1"/>
    <col min="4888" max="4889" width="11.28515625" style="60" customWidth="1"/>
    <col min="4890" max="4890" width="19.28515625" style="60" customWidth="1"/>
    <col min="4891" max="4891" width="26.42578125" style="60" customWidth="1"/>
    <col min="4892" max="4892" width="25.5703125" style="60" customWidth="1"/>
    <col min="4893" max="4899" width="11.42578125" style="60" customWidth="1"/>
    <col min="4900" max="5116" width="11.42578125" style="60"/>
    <col min="5117" max="5117" width="18.140625" style="60" customWidth="1"/>
    <col min="5118" max="5118" width="0" style="60" hidden="1" customWidth="1"/>
    <col min="5119" max="5119" width="19.85546875" style="60" bestFit="1" customWidth="1"/>
    <col min="5120" max="5120" width="0" style="60" hidden="1" customWidth="1"/>
    <col min="5121" max="5121" width="20.140625" style="60" bestFit="1" customWidth="1"/>
    <col min="5122" max="5122" width="14.28515625" style="60" customWidth="1"/>
    <col min="5123" max="5123" width="16.42578125" style="60" customWidth="1"/>
    <col min="5124" max="5124" width="0" style="60" hidden="1" customWidth="1"/>
    <col min="5125" max="5125" width="23" style="60" customWidth="1"/>
    <col min="5126" max="5126" width="0" style="60" hidden="1" customWidth="1"/>
    <col min="5127" max="5127" width="21.42578125" style="60" customWidth="1"/>
    <col min="5128" max="5128" width="17.85546875" style="60" customWidth="1"/>
    <col min="5129" max="5130" width="14.28515625" style="60" customWidth="1"/>
    <col min="5131" max="5131" width="47.28515625" style="60" customWidth="1"/>
    <col min="5132" max="5132" width="26" style="60" customWidth="1"/>
    <col min="5133" max="5133" width="19.7109375" style="60" customWidth="1"/>
    <col min="5134" max="5134" width="20.28515625" style="60" customWidth="1"/>
    <col min="5135" max="5135" width="14.28515625" style="60" customWidth="1"/>
    <col min="5136" max="5136" width="15.42578125" style="60" customWidth="1"/>
    <col min="5137" max="5137" width="18" style="60" customWidth="1"/>
    <col min="5138" max="5138" width="18.7109375" style="60" customWidth="1"/>
    <col min="5139" max="5139" width="15.42578125" style="60" customWidth="1"/>
    <col min="5140" max="5142" width="11.28515625" style="60" customWidth="1"/>
    <col min="5143" max="5143" width="15.28515625" style="60" customWidth="1"/>
    <col min="5144" max="5145" width="11.28515625" style="60" customWidth="1"/>
    <col min="5146" max="5146" width="19.28515625" style="60" customWidth="1"/>
    <col min="5147" max="5147" width="26.42578125" style="60" customWidth="1"/>
    <col min="5148" max="5148" width="25.5703125" style="60" customWidth="1"/>
    <col min="5149" max="5155" width="11.42578125" style="60" customWidth="1"/>
    <col min="5156" max="5372" width="11.42578125" style="60"/>
    <col min="5373" max="5373" width="18.140625" style="60" customWidth="1"/>
    <col min="5374" max="5374" width="0" style="60" hidden="1" customWidth="1"/>
    <col min="5375" max="5375" width="19.85546875" style="60" bestFit="1" customWidth="1"/>
    <col min="5376" max="5376" width="0" style="60" hidden="1" customWidth="1"/>
    <col min="5377" max="5377" width="20.140625" style="60" bestFit="1" customWidth="1"/>
    <col min="5378" max="5378" width="14.28515625" style="60" customWidth="1"/>
    <col min="5379" max="5379" width="16.42578125" style="60" customWidth="1"/>
    <col min="5380" max="5380" width="0" style="60" hidden="1" customWidth="1"/>
    <col min="5381" max="5381" width="23" style="60" customWidth="1"/>
    <col min="5382" max="5382" width="0" style="60" hidden="1" customWidth="1"/>
    <col min="5383" max="5383" width="21.42578125" style="60" customWidth="1"/>
    <col min="5384" max="5384" width="17.85546875" style="60" customWidth="1"/>
    <col min="5385" max="5386" width="14.28515625" style="60" customWidth="1"/>
    <col min="5387" max="5387" width="47.28515625" style="60" customWidth="1"/>
    <col min="5388" max="5388" width="26" style="60" customWidth="1"/>
    <col min="5389" max="5389" width="19.7109375" style="60" customWidth="1"/>
    <col min="5390" max="5390" width="20.28515625" style="60" customWidth="1"/>
    <col min="5391" max="5391" width="14.28515625" style="60" customWidth="1"/>
    <col min="5392" max="5392" width="15.42578125" style="60" customWidth="1"/>
    <col min="5393" max="5393" width="18" style="60" customWidth="1"/>
    <col min="5394" max="5394" width="18.7109375" style="60" customWidth="1"/>
    <col min="5395" max="5395" width="15.42578125" style="60" customWidth="1"/>
    <col min="5396" max="5398" width="11.28515625" style="60" customWidth="1"/>
    <col min="5399" max="5399" width="15.28515625" style="60" customWidth="1"/>
    <col min="5400" max="5401" width="11.28515625" style="60" customWidth="1"/>
    <col min="5402" max="5402" width="19.28515625" style="60" customWidth="1"/>
    <col min="5403" max="5403" width="26.42578125" style="60" customWidth="1"/>
    <col min="5404" max="5404" width="25.5703125" style="60" customWidth="1"/>
    <col min="5405" max="5411" width="11.42578125" style="60" customWidth="1"/>
    <col min="5412" max="5628" width="11.42578125" style="60"/>
    <col min="5629" max="5629" width="18.140625" style="60" customWidth="1"/>
    <col min="5630" max="5630" width="0" style="60" hidden="1" customWidth="1"/>
    <col min="5631" max="5631" width="19.85546875" style="60" bestFit="1" customWidth="1"/>
    <col min="5632" max="5632" width="0" style="60" hidden="1" customWidth="1"/>
    <col min="5633" max="5633" width="20.140625" style="60" bestFit="1" customWidth="1"/>
    <col min="5634" max="5634" width="14.28515625" style="60" customWidth="1"/>
    <col min="5635" max="5635" width="16.42578125" style="60" customWidth="1"/>
    <col min="5636" max="5636" width="0" style="60" hidden="1" customWidth="1"/>
    <col min="5637" max="5637" width="23" style="60" customWidth="1"/>
    <col min="5638" max="5638" width="0" style="60" hidden="1" customWidth="1"/>
    <col min="5639" max="5639" width="21.42578125" style="60" customWidth="1"/>
    <col min="5640" max="5640" width="17.85546875" style="60" customWidth="1"/>
    <col min="5641" max="5642" width="14.28515625" style="60" customWidth="1"/>
    <col min="5643" max="5643" width="47.28515625" style="60" customWidth="1"/>
    <col min="5644" max="5644" width="26" style="60" customWidth="1"/>
    <col min="5645" max="5645" width="19.7109375" style="60" customWidth="1"/>
    <col min="5646" max="5646" width="20.28515625" style="60" customWidth="1"/>
    <col min="5647" max="5647" width="14.28515625" style="60" customWidth="1"/>
    <col min="5648" max="5648" width="15.42578125" style="60" customWidth="1"/>
    <col min="5649" max="5649" width="18" style="60" customWidth="1"/>
    <col min="5650" max="5650" width="18.7109375" style="60" customWidth="1"/>
    <col min="5651" max="5651" width="15.42578125" style="60" customWidth="1"/>
    <col min="5652" max="5654" width="11.28515625" style="60" customWidth="1"/>
    <col min="5655" max="5655" width="15.28515625" style="60" customWidth="1"/>
    <col min="5656" max="5657" width="11.28515625" style="60" customWidth="1"/>
    <col min="5658" max="5658" width="19.28515625" style="60" customWidth="1"/>
    <col min="5659" max="5659" width="26.42578125" style="60" customWidth="1"/>
    <col min="5660" max="5660" width="25.5703125" style="60" customWidth="1"/>
    <col min="5661" max="5667" width="11.42578125" style="60" customWidth="1"/>
    <col min="5668" max="5884" width="11.42578125" style="60"/>
    <col min="5885" max="5885" width="18.140625" style="60" customWidth="1"/>
    <col min="5886" max="5886" width="0" style="60" hidden="1" customWidth="1"/>
    <col min="5887" max="5887" width="19.85546875" style="60" bestFit="1" customWidth="1"/>
    <col min="5888" max="5888" width="0" style="60" hidden="1" customWidth="1"/>
    <col min="5889" max="5889" width="20.140625" style="60" bestFit="1" customWidth="1"/>
    <col min="5890" max="5890" width="14.28515625" style="60" customWidth="1"/>
    <col min="5891" max="5891" width="16.42578125" style="60" customWidth="1"/>
    <col min="5892" max="5892" width="0" style="60" hidden="1" customWidth="1"/>
    <col min="5893" max="5893" width="23" style="60" customWidth="1"/>
    <col min="5894" max="5894" width="0" style="60" hidden="1" customWidth="1"/>
    <col min="5895" max="5895" width="21.42578125" style="60" customWidth="1"/>
    <col min="5896" max="5896" width="17.85546875" style="60" customWidth="1"/>
    <col min="5897" max="5898" width="14.28515625" style="60" customWidth="1"/>
    <col min="5899" max="5899" width="47.28515625" style="60" customWidth="1"/>
    <col min="5900" max="5900" width="26" style="60" customWidth="1"/>
    <col min="5901" max="5901" width="19.7109375" style="60" customWidth="1"/>
    <col min="5902" max="5902" width="20.28515625" style="60" customWidth="1"/>
    <col min="5903" max="5903" width="14.28515625" style="60" customWidth="1"/>
    <col min="5904" max="5904" width="15.42578125" style="60" customWidth="1"/>
    <col min="5905" max="5905" width="18" style="60" customWidth="1"/>
    <col min="5906" max="5906" width="18.7109375" style="60" customWidth="1"/>
    <col min="5907" max="5907" width="15.42578125" style="60" customWidth="1"/>
    <col min="5908" max="5910" width="11.28515625" style="60" customWidth="1"/>
    <col min="5911" max="5911" width="15.28515625" style="60" customWidth="1"/>
    <col min="5912" max="5913" width="11.28515625" style="60" customWidth="1"/>
    <col min="5914" max="5914" width="19.28515625" style="60" customWidth="1"/>
    <col min="5915" max="5915" width="26.42578125" style="60" customWidth="1"/>
    <col min="5916" max="5916" width="25.5703125" style="60" customWidth="1"/>
    <col min="5917" max="5923" width="11.42578125" style="60" customWidth="1"/>
    <col min="5924" max="6140" width="11.42578125" style="60"/>
    <col min="6141" max="6141" width="18.140625" style="60" customWidth="1"/>
    <col min="6142" max="6142" width="0" style="60" hidden="1" customWidth="1"/>
    <col min="6143" max="6143" width="19.85546875" style="60" bestFit="1" customWidth="1"/>
    <col min="6144" max="6144" width="0" style="60" hidden="1" customWidth="1"/>
    <col min="6145" max="6145" width="20.140625" style="60" bestFit="1" customWidth="1"/>
    <col min="6146" max="6146" width="14.28515625" style="60" customWidth="1"/>
    <col min="6147" max="6147" width="16.42578125" style="60" customWidth="1"/>
    <col min="6148" max="6148" width="0" style="60" hidden="1" customWidth="1"/>
    <col min="6149" max="6149" width="23" style="60" customWidth="1"/>
    <col min="6150" max="6150" width="0" style="60" hidden="1" customWidth="1"/>
    <col min="6151" max="6151" width="21.42578125" style="60" customWidth="1"/>
    <col min="6152" max="6152" width="17.85546875" style="60" customWidth="1"/>
    <col min="6153" max="6154" width="14.28515625" style="60" customWidth="1"/>
    <col min="6155" max="6155" width="47.28515625" style="60" customWidth="1"/>
    <col min="6156" max="6156" width="26" style="60" customWidth="1"/>
    <col min="6157" max="6157" width="19.7109375" style="60" customWidth="1"/>
    <col min="6158" max="6158" width="20.28515625" style="60" customWidth="1"/>
    <col min="6159" max="6159" width="14.28515625" style="60" customWidth="1"/>
    <col min="6160" max="6160" width="15.42578125" style="60" customWidth="1"/>
    <col min="6161" max="6161" width="18" style="60" customWidth="1"/>
    <col min="6162" max="6162" width="18.7109375" style="60" customWidth="1"/>
    <col min="6163" max="6163" width="15.42578125" style="60" customWidth="1"/>
    <col min="6164" max="6166" width="11.28515625" style="60" customWidth="1"/>
    <col min="6167" max="6167" width="15.28515625" style="60" customWidth="1"/>
    <col min="6168" max="6169" width="11.28515625" style="60" customWidth="1"/>
    <col min="6170" max="6170" width="19.28515625" style="60" customWidth="1"/>
    <col min="6171" max="6171" width="26.42578125" style="60" customWidth="1"/>
    <col min="6172" max="6172" width="25.5703125" style="60" customWidth="1"/>
    <col min="6173" max="6179" width="11.42578125" style="60" customWidth="1"/>
    <col min="6180" max="6396" width="11.42578125" style="60"/>
    <col min="6397" max="6397" width="18.140625" style="60" customWidth="1"/>
    <col min="6398" max="6398" width="0" style="60" hidden="1" customWidth="1"/>
    <col min="6399" max="6399" width="19.85546875" style="60" bestFit="1" customWidth="1"/>
    <col min="6400" max="6400" width="0" style="60" hidden="1" customWidth="1"/>
    <col min="6401" max="6401" width="20.140625" style="60" bestFit="1" customWidth="1"/>
    <col min="6402" max="6402" width="14.28515625" style="60" customWidth="1"/>
    <col min="6403" max="6403" width="16.42578125" style="60" customWidth="1"/>
    <col min="6404" max="6404" width="0" style="60" hidden="1" customWidth="1"/>
    <col min="6405" max="6405" width="23" style="60" customWidth="1"/>
    <col min="6406" max="6406" width="0" style="60" hidden="1" customWidth="1"/>
    <col min="6407" max="6407" width="21.42578125" style="60" customWidth="1"/>
    <col min="6408" max="6408" width="17.85546875" style="60" customWidth="1"/>
    <col min="6409" max="6410" width="14.28515625" style="60" customWidth="1"/>
    <col min="6411" max="6411" width="47.28515625" style="60" customWidth="1"/>
    <col min="6412" max="6412" width="26" style="60" customWidth="1"/>
    <col min="6413" max="6413" width="19.7109375" style="60" customWidth="1"/>
    <col min="6414" max="6414" width="20.28515625" style="60" customWidth="1"/>
    <col min="6415" max="6415" width="14.28515625" style="60" customWidth="1"/>
    <col min="6416" max="6416" width="15.42578125" style="60" customWidth="1"/>
    <col min="6417" max="6417" width="18" style="60" customWidth="1"/>
    <col min="6418" max="6418" width="18.7109375" style="60" customWidth="1"/>
    <col min="6419" max="6419" width="15.42578125" style="60" customWidth="1"/>
    <col min="6420" max="6422" width="11.28515625" style="60" customWidth="1"/>
    <col min="6423" max="6423" width="15.28515625" style="60" customWidth="1"/>
    <col min="6424" max="6425" width="11.28515625" style="60" customWidth="1"/>
    <col min="6426" max="6426" width="19.28515625" style="60" customWidth="1"/>
    <col min="6427" max="6427" width="26.42578125" style="60" customWidth="1"/>
    <col min="6428" max="6428" width="25.5703125" style="60" customWidth="1"/>
    <col min="6429" max="6435" width="11.42578125" style="60" customWidth="1"/>
    <col min="6436" max="6652" width="11.42578125" style="60"/>
    <col min="6653" max="6653" width="18.140625" style="60" customWidth="1"/>
    <col min="6654" max="6654" width="0" style="60" hidden="1" customWidth="1"/>
    <col min="6655" max="6655" width="19.85546875" style="60" bestFit="1" customWidth="1"/>
    <col min="6656" max="6656" width="0" style="60" hidden="1" customWidth="1"/>
    <col min="6657" max="6657" width="20.140625" style="60" bestFit="1" customWidth="1"/>
    <col min="6658" max="6658" width="14.28515625" style="60" customWidth="1"/>
    <col min="6659" max="6659" width="16.42578125" style="60" customWidth="1"/>
    <col min="6660" max="6660" width="0" style="60" hidden="1" customWidth="1"/>
    <col min="6661" max="6661" width="23" style="60" customWidth="1"/>
    <col min="6662" max="6662" width="0" style="60" hidden="1" customWidth="1"/>
    <col min="6663" max="6663" width="21.42578125" style="60" customWidth="1"/>
    <col min="6664" max="6664" width="17.85546875" style="60" customWidth="1"/>
    <col min="6665" max="6666" width="14.28515625" style="60" customWidth="1"/>
    <col min="6667" max="6667" width="47.28515625" style="60" customWidth="1"/>
    <col min="6668" max="6668" width="26" style="60" customWidth="1"/>
    <col min="6669" max="6669" width="19.7109375" style="60" customWidth="1"/>
    <col min="6670" max="6670" width="20.28515625" style="60" customWidth="1"/>
    <col min="6671" max="6671" width="14.28515625" style="60" customWidth="1"/>
    <col min="6672" max="6672" width="15.42578125" style="60" customWidth="1"/>
    <col min="6673" max="6673" width="18" style="60" customWidth="1"/>
    <col min="6674" max="6674" width="18.7109375" style="60" customWidth="1"/>
    <col min="6675" max="6675" width="15.42578125" style="60" customWidth="1"/>
    <col min="6676" max="6678" width="11.28515625" style="60" customWidth="1"/>
    <col min="6679" max="6679" width="15.28515625" style="60" customWidth="1"/>
    <col min="6680" max="6681" width="11.28515625" style="60" customWidth="1"/>
    <col min="6682" max="6682" width="19.28515625" style="60" customWidth="1"/>
    <col min="6683" max="6683" width="26.42578125" style="60" customWidth="1"/>
    <col min="6684" max="6684" width="25.5703125" style="60" customWidth="1"/>
    <col min="6685" max="6691" width="11.42578125" style="60" customWidth="1"/>
    <col min="6692" max="6908" width="11.42578125" style="60"/>
    <col min="6909" max="6909" width="18.140625" style="60" customWidth="1"/>
    <col min="6910" max="6910" width="0" style="60" hidden="1" customWidth="1"/>
    <col min="6911" max="6911" width="19.85546875" style="60" bestFit="1" customWidth="1"/>
    <col min="6912" max="6912" width="0" style="60" hidden="1" customWidth="1"/>
    <col min="6913" max="6913" width="20.140625" style="60" bestFit="1" customWidth="1"/>
    <col min="6914" max="6914" width="14.28515625" style="60" customWidth="1"/>
    <col min="6915" max="6915" width="16.42578125" style="60" customWidth="1"/>
    <col min="6916" max="6916" width="0" style="60" hidden="1" customWidth="1"/>
    <col min="6917" max="6917" width="23" style="60" customWidth="1"/>
    <col min="6918" max="6918" width="0" style="60" hidden="1" customWidth="1"/>
    <col min="6919" max="6919" width="21.42578125" style="60" customWidth="1"/>
    <col min="6920" max="6920" width="17.85546875" style="60" customWidth="1"/>
    <col min="6921" max="6922" width="14.28515625" style="60" customWidth="1"/>
    <col min="6923" max="6923" width="47.28515625" style="60" customWidth="1"/>
    <col min="6924" max="6924" width="26" style="60" customWidth="1"/>
    <col min="6925" max="6925" width="19.7109375" style="60" customWidth="1"/>
    <col min="6926" max="6926" width="20.28515625" style="60" customWidth="1"/>
    <col min="6927" max="6927" width="14.28515625" style="60" customWidth="1"/>
    <col min="6928" max="6928" width="15.42578125" style="60" customWidth="1"/>
    <col min="6929" max="6929" width="18" style="60" customWidth="1"/>
    <col min="6930" max="6930" width="18.7109375" style="60" customWidth="1"/>
    <col min="6931" max="6931" width="15.42578125" style="60" customWidth="1"/>
    <col min="6932" max="6934" width="11.28515625" style="60" customWidth="1"/>
    <col min="6935" max="6935" width="15.28515625" style="60" customWidth="1"/>
    <col min="6936" max="6937" width="11.28515625" style="60" customWidth="1"/>
    <col min="6938" max="6938" width="19.28515625" style="60" customWidth="1"/>
    <col min="6939" max="6939" width="26.42578125" style="60" customWidth="1"/>
    <col min="6940" max="6940" width="25.5703125" style="60" customWidth="1"/>
    <col min="6941" max="6947" width="11.42578125" style="60" customWidth="1"/>
    <col min="6948" max="7164" width="11.42578125" style="60"/>
    <col min="7165" max="7165" width="18.140625" style="60" customWidth="1"/>
    <col min="7166" max="7166" width="0" style="60" hidden="1" customWidth="1"/>
    <col min="7167" max="7167" width="19.85546875" style="60" bestFit="1" customWidth="1"/>
    <col min="7168" max="7168" width="0" style="60" hidden="1" customWidth="1"/>
    <col min="7169" max="7169" width="20.140625" style="60" bestFit="1" customWidth="1"/>
    <col min="7170" max="7170" width="14.28515625" style="60" customWidth="1"/>
    <col min="7171" max="7171" width="16.42578125" style="60" customWidth="1"/>
    <col min="7172" max="7172" width="0" style="60" hidden="1" customWidth="1"/>
    <col min="7173" max="7173" width="23" style="60" customWidth="1"/>
    <col min="7174" max="7174" width="0" style="60" hidden="1" customWidth="1"/>
    <col min="7175" max="7175" width="21.42578125" style="60" customWidth="1"/>
    <col min="7176" max="7176" width="17.85546875" style="60" customWidth="1"/>
    <col min="7177" max="7178" width="14.28515625" style="60" customWidth="1"/>
    <col min="7179" max="7179" width="47.28515625" style="60" customWidth="1"/>
    <col min="7180" max="7180" width="26" style="60" customWidth="1"/>
    <col min="7181" max="7181" width="19.7109375" style="60" customWidth="1"/>
    <col min="7182" max="7182" width="20.28515625" style="60" customWidth="1"/>
    <col min="7183" max="7183" width="14.28515625" style="60" customWidth="1"/>
    <col min="7184" max="7184" width="15.42578125" style="60" customWidth="1"/>
    <col min="7185" max="7185" width="18" style="60" customWidth="1"/>
    <col min="7186" max="7186" width="18.7109375" style="60" customWidth="1"/>
    <col min="7187" max="7187" width="15.42578125" style="60" customWidth="1"/>
    <col min="7188" max="7190" width="11.28515625" style="60" customWidth="1"/>
    <col min="7191" max="7191" width="15.28515625" style="60" customWidth="1"/>
    <col min="7192" max="7193" width="11.28515625" style="60" customWidth="1"/>
    <col min="7194" max="7194" width="19.28515625" style="60" customWidth="1"/>
    <col min="7195" max="7195" width="26.42578125" style="60" customWidth="1"/>
    <col min="7196" max="7196" width="25.5703125" style="60" customWidth="1"/>
    <col min="7197" max="7203" width="11.42578125" style="60" customWidth="1"/>
    <col min="7204" max="7420" width="11.42578125" style="60"/>
    <col min="7421" max="7421" width="18.140625" style="60" customWidth="1"/>
    <col min="7422" max="7422" width="0" style="60" hidden="1" customWidth="1"/>
    <col min="7423" max="7423" width="19.85546875" style="60" bestFit="1" customWidth="1"/>
    <col min="7424" max="7424" width="0" style="60" hidden="1" customWidth="1"/>
    <col min="7425" max="7425" width="20.140625" style="60" bestFit="1" customWidth="1"/>
    <col min="7426" max="7426" width="14.28515625" style="60" customWidth="1"/>
    <col min="7427" max="7427" width="16.42578125" style="60" customWidth="1"/>
    <col min="7428" max="7428" width="0" style="60" hidden="1" customWidth="1"/>
    <col min="7429" max="7429" width="23" style="60" customWidth="1"/>
    <col min="7430" max="7430" width="0" style="60" hidden="1" customWidth="1"/>
    <col min="7431" max="7431" width="21.42578125" style="60" customWidth="1"/>
    <col min="7432" max="7432" width="17.85546875" style="60" customWidth="1"/>
    <col min="7433" max="7434" width="14.28515625" style="60" customWidth="1"/>
    <col min="7435" max="7435" width="47.28515625" style="60" customWidth="1"/>
    <col min="7436" max="7436" width="26" style="60" customWidth="1"/>
    <col min="7437" max="7437" width="19.7109375" style="60" customWidth="1"/>
    <col min="7438" max="7438" width="20.28515625" style="60" customWidth="1"/>
    <col min="7439" max="7439" width="14.28515625" style="60" customWidth="1"/>
    <col min="7440" max="7440" width="15.42578125" style="60" customWidth="1"/>
    <col min="7441" max="7441" width="18" style="60" customWidth="1"/>
    <col min="7442" max="7442" width="18.7109375" style="60" customWidth="1"/>
    <col min="7443" max="7443" width="15.42578125" style="60" customWidth="1"/>
    <col min="7444" max="7446" width="11.28515625" style="60" customWidth="1"/>
    <col min="7447" max="7447" width="15.28515625" style="60" customWidth="1"/>
    <col min="7448" max="7449" width="11.28515625" style="60" customWidth="1"/>
    <col min="7450" max="7450" width="19.28515625" style="60" customWidth="1"/>
    <col min="7451" max="7451" width="26.42578125" style="60" customWidth="1"/>
    <col min="7452" max="7452" width="25.5703125" style="60" customWidth="1"/>
    <col min="7453" max="7459" width="11.42578125" style="60" customWidth="1"/>
    <col min="7460" max="7676" width="11.42578125" style="60"/>
    <col min="7677" max="7677" width="18.140625" style="60" customWidth="1"/>
    <col min="7678" max="7678" width="0" style="60" hidden="1" customWidth="1"/>
    <col min="7679" max="7679" width="19.85546875" style="60" bestFit="1" customWidth="1"/>
    <col min="7680" max="7680" width="0" style="60" hidden="1" customWidth="1"/>
    <col min="7681" max="7681" width="20.140625" style="60" bestFit="1" customWidth="1"/>
    <col min="7682" max="7682" width="14.28515625" style="60" customWidth="1"/>
    <col min="7683" max="7683" width="16.42578125" style="60" customWidth="1"/>
    <col min="7684" max="7684" width="0" style="60" hidden="1" customWidth="1"/>
    <col min="7685" max="7685" width="23" style="60" customWidth="1"/>
    <col min="7686" max="7686" width="0" style="60" hidden="1" customWidth="1"/>
    <col min="7687" max="7687" width="21.42578125" style="60" customWidth="1"/>
    <col min="7688" max="7688" width="17.85546875" style="60" customWidth="1"/>
    <col min="7689" max="7690" width="14.28515625" style="60" customWidth="1"/>
    <col min="7691" max="7691" width="47.28515625" style="60" customWidth="1"/>
    <col min="7692" max="7692" width="26" style="60" customWidth="1"/>
    <col min="7693" max="7693" width="19.7109375" style="60" customWidth="1"/>
    <col min="7694" max="7694" width="20.28515625" style="60" customWidth="1"/>
    <col min="7695" max="7695" width="14.28515625" style="60" customWidth="1"/>
    <col min="7696" max="7696" width="15.42578125" style="60" customWidth="1"/>
    <col min="7697" max="7697" width="18" style="60" customWidth="1"/>
    <col min="7698" max="7698" width="18.7109375" style="60" customWidth="1"/>
    <col min="7699" max="7699" width="15.42578125" style="60" customWidth="1"/>
    <col min="7700" max="7702" width="11.28515625" style="60" customWidth="1"/>
    <col min="7703" max="7703" width="15.28515625" style="60" customWidth="1"/>
    <col min="7704" max="7705" width="11.28515625" style="60" customWidth="1"/>
    <col min="7706" max="7706" width="19.28515625" style="60" customWidth="1"/>
    <col min="7707" max="7707" width="26.42578125" style="60" customWidth="1"/>
    <col min="7708" max="7708" width="25.5703125" style="60" customWidth="1"/>
    <col min="7709" max="7715" width="11.42578125" style="60" customWidth="1"/>
    <col min="7716" max="7932" width="11.42578125" style="60"/>
    <col min="7933" max="7933" width="18.140625" style="60" customWidth="1"/>
    <col min="7934" max="7934" width="0" style="60" hidden="1" customWidth="1"/>
    <col min="7935" max="7935" width="19.85546875" style="60" bestFit="1" customWidth="1"/>
    <col min="7936" max="7936" width="0" style="60" hidden="1" customWidth="1"/>
    <col min="7937" max="7937" width="20.140625" style="60" bestFit="1" customWidth="1"/>
    <col min="7938" max="7938" width="14.28515625" style="60" customWidth="1"/>
    <col min="7939" max="7939" width="16.42578125" style="60" customWidth="1"/>
    <col min="7940" max="7940" width="0" style="60" hidden="1" customWidth="1"/>
    <col min="7941" max="7941" width="23" style="60" customWidth="1"/>
    <col min="7942" max="7942" width="0" style="60" hidden="1" customWidth="1"/>
    <col min="7943" max="7943" width="21.42578125" style="60" customWidth="1"/>
    <col min="7944" max="7944" width="17.85546875" style="60" customWidth="1"/>
    <col min="7945" max="7946" width="14.28515625" style="60" customWidth="1"/>
    <col min="7947" max="7947" width="47.28515625" style="60" customWidth="1"/>
    <col min="7948" max="7948" width="26" style="60" customWidth="1"/>
    <col min="7949" max="7949" width="19.7109375" style="60" customWidth="1"/>
    <col min="7950" max="7950" width="20.28515625" style="60" customWidth="1"/>
    <col min="7951" max="7951" width="14.28515625" style="60" customWidth="1"/>
    <col min="7952" max="7952" width="15.42578125" style="60" customWidth="1"/>
    <col min="7953" max="7953" width="18" style="60" customWidth="1"/>
    <col min="7954" max="7954" width="18.7109375" style="60" customWidth="1"/>
    <col min="7955" max="7955" width="15.42578125" style="60" customWidth="1"/>
    <col min="7956" max="7958" width="11.28515625" style="60" customWidth="1"/>
    <col min="7959" max="7959" width="15.28515625" style="60" customWidth="1"/>
    <col min="7960" max="7961" width="11.28515625" style="60" customWidth="1"/>
    <col min="7962" max="7962" width="19.28515625" style="60" customWidth="1"/>
    <col min="7963" max="7963" width="26.42578125" style="60" customWidth="1"/>
    <col min="7964" max="7964" width="25.5703125" style="60" customWidth="1"/>
    <col min="7965" max="7971" width="11.42578125" style="60" customWidth="1"/>
    <col min="7972" max="8188" width="11.42578125" style="60"/>
    <col min="8189" max="8189" width="18.140625" style="60" customWidth="1"/>
    <col min="8190" max="8190" width="0" style="60" hidden="1" customWidth="1"/>
    <col min="8191" max="8191" width="19.85546875" style="60" bestFit="1" customWidth="1"/>
    <col min="8192" max="8192" width="0" style="60" hidden="1" customWidth="1"/>
    <col min="8193" max="8193" width="20.140625" style="60" bestFit="1" customWidth="1"/>
    <col min="8194" max="8194" width="14.28515625" style="60" customWidth="1"/>
    <col min="8195" max="8195" width="16.42578125" style="60" customWidth="1"/>
    <col min="8196" max="8196" width="0" style="60" hidden="1" customWidth="1"/>
    <col min="8197" max="8197" width="23" style="60" customWidth="1"/>
    <col min="8198" max="8198" width="0" style="60" hidden="1" customWidth="1"/>
    <col min="8199" max="8199" width="21.42578125" style="60" customWidth="1"/>
    <col min="8200" max="8200" width="17.85546875" style="60" customWidth="1"/>
    <col min="8201" max="8202" width="14.28515625" style="60" customWidth="1"/>
    <col min="8203" max="8203" width="47.28515625" style="60" customWidth="1"/>
    <col min="8204" max="8204" width="26" style="60" customWidth="1"/>
    <col min="8205" max="8205" width="19.7109375" style="60" customWidth="1"/>
    <col min="8206" max="8206" width="20.28515625" style="60" customWidth="1"/>
    <col min="8207" max="8207" width="14.28515625" style="60" customWidth="1"/>
    <col min="8208" max="8208" width="15.42578125" style="60" customWidth="1"/>
    <col min="8209" max="8209" width="18" style="60" customWidth="1"/>
    <col min="8210" max="8210" width="18.7109375" style="60" customWidth="1"/>
    <col min="8211" max="8211" width="15.42578125" style="60" customWidth="1"/>
    <col min="8212" max="8214" width="11.28515625" style="60" customWidth="1"/>
    <col min="8215" max="8215" width="15.28515625" style="60" customWidth="1"/>
    <col min="8216" max="8217" width="11.28515625" style="60" customWidth="1"/>
    <col min="8218" max="8218" width="19.28515625" style="60" customWidth="1"/>
    <col min="8219" max="8219" width="26.42578125" style="60" customWidth="1"/>
    <col min="8220" max="8220" width="25.5703125" style="60" customWidth="1"/>
    <col min="8221" max="8227" width="11.42578125" style="60" customWidth="1"/>
    <col min="8228" max="8444" width="11.42578125" style="60"/>
    <col min="8445" max="8445" width="18.140625" style="60" customWidth="1"/>
    <col min="8446" max="8446" width="0" style="60" hidden="1" customWidth="1"/>
    <col min="8447" max="8447" width="19.85546875" style="60" bestFit="1" customWidth="1"/>
    <col min="8448" max="8448" width="0" style="60" hidden="1" customWidth="1"/>
    <col min="8449" max="8449" width="20.140625" style="60" bestFit="1" customWidth="1"/>
    <col min="8450" max="8450" width="14.28515625" style="60" customWidth="1"/>
    <col min="8451" max="8451" width="16.42578125" style="60" customWidth="1"/>
    <col min="8452" max="8452" width="0" style="60" hidden="1" customWidth="1"/>
    <col min="8453" max="8453" width="23" style="60" customWidth="1"/>
    <col min="8454" max="8454" width="0" style="60" hidden="1" customWidth="1"/>
    <col min="8455" max="8455" width="21.42578125" style="60" customWidth="1"/>
    <col min="8456" max="8456" width="17.85546875" style="60" customWidth="1"/>
    <col min="8457" max="8458" width="14.28515625" style="60" customWidth="1"/>
    <col min="8459" max="8459" width="47.28515625" style="60" customWidth="1"/>
    <col min="8460" max="8460" width="26" style="60" customWidth="1"/>
    <col min="8461" max="8461" width="19.7109375" style="60" customWidth="1"/>
    <col min="8462" max="8462" width="20.28515625" style="60" customWidth="1"/>
    <col min="8463" max="8463" width="14.28515625" style="60" customWidth="1"/>
    <col min="8464" max="8464" width="15.42578125" style="60" customWidth="1"/>
    <col min="8465" max="8465" width="18" style="60" customWidth="1"/>
    <col min="8466" max="8466" width="18.7109375" style="60" customWidth="1"/>
    <col min="8467" max="8467" width="15.42578125" style="60" customWidth="1"/>
    <col min="8468" max="8470" width="11.28515625" style="60" customWidth="1"/>
    <col min="8471" max="8471" width="15.28515625" style="60" customWidth="1"/>
    <col min="8472" max="8473" width="11.28515625" style="60" customWidth="1"/>
    <col min="8474" max="8474" width="19.28515625" style="60" customWidth="1"/>
    <col min="8475" max="8475" width="26.42578125" style="60" customWidth="1"/>
    <col min="8476" max="8476" width="25.5703125" style="60" customWidth="1"/>
    <col min="8477" max="8483" width="11.42578125" style="60" customWidth="1"/>
    <col min="8484" max="8700" width="11.42578125" style="60"/>
    <col min="8701" max="8701" width="18.140625" style="60" customWidth="1"/>
    <col min="8702" max="8702" width="0" style="60" hidden="1" customWidth="1"/>
    <col min="8703" max="8703" width="19.85546875" style="60" bestFit="1" customWidth="1"/>
    <col min="8704" max="8704" width="0" style="60" hidden="1" customWidth="1"/>
    <col min="8705" max="8705" width="20.140625" style="60" bestFit="1" customWidth="1"/>
    <col min="8706" max="8706" width="14.28515625" style="60" customWidth="1"/>
    <col min="8707" max="8707" width="16.42578125" style="60" customWidth="1"/>
    <col min="8708" max="8708" width="0" style="60" hidden="1" customWidth="1"/>
    <col min="8709" max="8709" width="23" style="60" customWidth="1"/>
    <col min="8710" max="8710" width="0" style="60" hidden="1" customWidth="1"/>
    <col min="8711" max="8711" width="21.42578125" style="60" customWidth="1"/>
    <col min="8712" max="8712" width="17.85546875" style="60" customWidth="1"/>
    <col min="8713" max="8714" width="14.28515625" style="60" customWidth="1"/>
    <col min="8715" max="8715" width="47.28515625" style="60" customWidth="1"/>
    <col min="8716" max="8716" width="26" style="60" customWidth="1"/>
    <col min="8717" max="8717" width="19.7109375" style="60" customWidth="1"/>
    <col min="8718" max="8718" width="20.28515625" style="60" customWidth="1"/>
    <col min="8719" max="8719" width="14.28515625" style="60" customWidth="1"/>
    <col min="8720" max="8720" width="15.42578125" style="60" customWidth="1"/>
    <col min="8721" max="8721" width="18" style="60" customWidth="1"/>
    <col min="8722" max="8722" width="18.7109375" style="60" customWidth="1"/>
    <col min="8723" max="8723" width="15.42578125" style="60" customWidth="1"/>
    <col min="8724" max="8726" width="11.28515625" style="60" customWidth="1"/>
    <col min="8727" max="8727" width="15.28515625" style="60" customWidth="1"/>
    <col min="8728" max="8729" width="11.28515625" style="60" customWidth="1"/>
    <col min="8730" max="8730" width="19.28515625" style="60" customWidth="1"/>
    <col min="8731" max="8731" width="26.42578125" style="60" customWidth="1"/>
    <col min="8732" max="8732" width="25.5703125" style="60" customWidth="1"/>
    <col min="8733" max="8739" width="11.42578125" style="60" customWidth="1"/>
    <col min="8740" max="8956" width="11.42578125" style="60"/>
    <col min="8957" max="8957" width="18.140625" style="60" customWidth="1"/>
    <col min="8958" max="8958" width="0" style="60" hidden="1" customWidth="1"/>
    <col min="8959" max="8959" width="19.85546875" style="60" bestFit="1" customWidth="1"/>
    <col min="8960" max="8960" width="0" style="60" hidden="1" customWidth="1"/>
    <col min="8961" max="8961" width="20.140625" style="60" bestFit="1" customWidth="1"/>
    <col min="8962" max="8962" width="14.28515625" style="60" customWidth="1"/>
    <col min="8963" max="8963" width="16.42578125" style="60" customWidth="1"/>
    <col min="8964" max="8964" width="0" style="60" hidden="1" customWidth="1"/>
    <col min="8965" max="8965" width="23" style="60" customWidth="1"/>
    <col min="8966" max="8966" width="0" style="60" hidden="1" customWidth="1"/>
    <col min="8967" max="8967" width="21.42578125" style="60" customWidth="1"/>
    <col min="8968" max="8968" width="17.85546875" style="60" customWidth="1"/>
    <col min="8969" max="8970" width="14.28515625" style="60" customWidth="1"/>
    <col min="8971" max="8971" width="47.28515625" style="60" customWidth="1"/>
    <col min="8972" max="8972" width="26" style="60" customWidth="1"/>
    <col min="8973" max="8973" width="19.7109375" style="60" customWidth="1"/>
    <col min="8974" max="8974" width="20.28515625" style="60" customWidth="1"/>
    <col min="8975" max="8975" width="14.28515625" style="60" customWidth="1"/>
    <col min="8976" max="8976" width="15.42578125" style="60" customWidth="1"/>
    <col min="8977" max="8977" width="18" style="60" customWidth="1"/>
    <col min="8978" max="8978" width="18.7109375" style="60" customWidth="1"/>
    <col min="8979" max="8979" width="15.42578125" style="60" customWidth="1"/>
    <col min="8980" max="8982" width="11.28515625" style="60" customWidth="1"/>
    <col min="8983" max="8983" width="15.28515625" style="60" customWidth="1"/>
    <col min="8984" max="8985" width="11.28515625" style="60" customWidth="1"/>
    <col min="8986" max="8986" width="19.28515625" style="60" customWidth="1"/>
    <col min="8987" max="8987" width="26.42578125" style="60" customWidth="1"/>
    <col min="8988" max="8988" width="25.5703125" style="60" customWidth="1"/>
    <col min="8989" max="8995" width="11.42578125" style="60" customWidth="1"/>
    <col min="8996" max="9212" width="11.42578125" style="60"/>
    <col min="9213" max="9213" width="18.140625" style="60" customWidth="1"/>
    <col min="9214" max="9214" width="0" style="60" hidden="1" customWidth="1"/>
    <col min="9215" max="9215" width="19.85546875" style="60" bestFit="1" customWidth="1"/>
    <col min="9216" max="9216" width="0" style="60" hidden="1" customWidth="1"/>
    <col min="9217" max="9217" width="20.140625" style="60" bestFit="1" customWidth="1"/>
    <col min="9218" max="9218" width="14.28515625" style="60" customWidth="1"/>
    <col min="9219" max="9219" width="16.42578125" style="60" customWidth="1"/>
    <col min="9220" max="9220" width="0" style="60" hidden="1" customWidth="1"/>
    <col min="9221" max="9221" width="23" style="60" customWidth="1"/>
    <col min="9222" max="9222" width="0" style="60" hidden="1" customWidth="1"/>
    <col min="9223" max="9223" width="21.42578125" style="60" customWidth="1"/>
    <col min="9224" max="9224" width="17.85546875" style="60" customWidth="1"/>
    <col min="9225" max="9226" width="14.28515625" style="60" customWidth="1"/>
    <col min="9227" max="9227" width="47.28515625" style="60" customWidth="1"/>
    <col min="9228" max="9228" width="26" style="60" customWidth="1"/>
    <col min="9229" max="9229" width="19.7109375" style="60" customWidth="1"/>
    <col min="9230" max="9230" width="20.28515625" style="60" customWidth="1"/>
    <col min="9231" max="9231" width="14.28515625" style="60" customWidth="1"/>
    <col min="9232" max="9232" width="15.42578125" style="60" customWidth="1"/>
    <col min="9233" max="9233" width="18" style="60" customWidth="1"/>
    <col min="9234" max="9234" width="18.7109375" style="60" customWidth="1"/>
    <col min="9235" max="9235" width="15.42578125" style="60" customWidth="1"/>
    <col min="9236" max="9238" width="11.28515625" style="60" customWidth="1"/>
    <col min="9239" max="9239" width="15.28515625" style="60" customWidth="1"/>
    <col min="9240" max="9241" width="11.28515625" style="60" customWidth="1"/>
    <col min="9242" max="9242" width="19.28515625" style="60" customWidth="1"/>
    <col min="9243" max="9243" width="26.42578125" style="60" customWidth="1"/>
    <col min="9244" max="9244" width="25.5703125" style="60" customWidth="1"/>
    <col min="9245" max="9251" width="11.42578125" style="60" customWidth="1"/>
    <col min="9252" max="9468" width="11.42578125" style="60"/>
    <col min="9469" max="9469" width="18.140625" style="60" customWidth="1"/>
    <col min="9470" max="9470" width="0" style="60" hidden="1" customWidth="1"/>
    <col min="9471" max="9471" width="19.85546875" style="60" bestFit="1" customWidth="1"/>
    <col min="9472" max="9472" width="0" style="60" hidden="1" customWidth="1"/>
    <col min="9473" max="9473" width="20.140625" style="60" bestFit="1" customWidth="1"/>
    <col min="9474" max="9474" width="14.28515625" style="60" customWidth="1"/>
    <col min="9475" max="9475" width="16.42578125" style="60" customWidth="1"/>
    <col min="9476" max="9476" width="0" style="60" hidden="1" customWidth="1"/>
    <col min="9477" max="9477" width="23" style="60" customWidth="1"/>
    <col min="9478" max="9478" width="0" style="60" hidden="1" customWidth="1"/>
    <col min="9479" max="9479" width="21.42578125" style="60" customWidth="1"/>
    <col min="9480" max="9480" width="17.85546875" style="60" customWidth="1"/>
    <col min="9481" max="9482" width="14.28515625" style="60" customWidth="1"/>
    <col min="9483" max="9483" width="47.28515625" style="60" customWidth="1"/>
    <col min="9484" max="9484" width="26" style="60" customWidth="1"/>
    <col min="9485" max="9485" width="19.7109375" style="60" customWidth="1"/>
    <col min="9486" max="9486" width="20.28515625" style="60" customWidth="1"/>
    <col min="9487" max="9487" width="14.28515625" style="60" customWidth="1"/>
    <col min="9488" max="9488" width="15.42578125" style="60" customWidth="1"/>
    <col min="9489" max="9489" width="18" style="60" customWidth="1"/>
    <col min="9490" max="9490" width="18.7109375" style="60" customWidth="1"/>
    <col min="9491" max="9491" width="15.42578125" style="60" customWidth="1"/>
    <col min="9492" max="9494" width="11.28515625" style="60" customWidth="1"/>
    <col min="9495" max="9495" width="15.28515625" style="60" customWidth="1"/>
    <col min="9496" max="9497" width="11.28515625" style="60" customWidth="1"/>
    <col min="9498" max="9498" width="19.28515625" style="60" customWidth="1"/>
    <col min="9499" max="9499" width="26.42578125" style="60" customWidth="1"/>
    <col min="9500" max="9500" width="25.5703125" style="60" customWidth="1"/>
    <col min="9501" max="9507" width="11.42578125" style="60" customWidth="1"/>
    <col min="9508" max="9724" width="11.42578125" style="60"/>
    <col min="9725" max="9725" width="18.140625" style="60" customWidth="1"/>
    <col min="9726" max="9726" width="0" style="60" hidden="1" customWidth="1"/>
    <col min="9727" max="9727" width="19.85546875" style="60" bestFit="1" customWidth="1"/>
    <col min="9728" max="9728" width="0" style="60" hidden="1" customWidth="1"/>
    <col min="9729" max="9729" width="20.140625" style="60" bestFit="1" customWidth="1"/>
    <col min="9730" max="9730" width="14.28515625" style="60" customWidth="1"/>
    <col min="9731" max="9731" width="16.42578125" style="60" customWidth="1"/>
    <col min="9732" max="9732" width="0" style="60" hidden="1" customWidth="1"/>
    <col min="9733" max="9733" width="23" style="60" customWidth="1"/>
    <col min="9734" max="9734" width="0" style="60" hidden="1" customWidth="1"/>
    <col min="9735" max="9735" width="21.42578125" style="60" customWidth="1"/>
    <col min="9736" max="9736" width="17.85546875" style="60" customWidth="1"/>
    <col min="9737" max="9738" width="14.28515625" style="60" customWidth="1"/>
    <col min="9739" max="9739" width="47.28515625" style="60" customWidth="1"/>
    <col min="9740" max="9740" width="26" style="60" customWidth="1"/>
    <col min="9741" max="9741" width="19.7109375" style="60" customWidth="1"/>
    <col min="9742" max="9742" width="20.28515625" style="60" customWidth="1"/>
    <col min="9743" max="9743" width="14.28515625" style="60" customWidth="1"/>
    <col min="9744" max="9744" width="15.42578125" style="60" customWidth="1"/>
    <col min="9745" max="9745" width="18" style="60" customWidth="1"/>
    <col min="9746" max="9746" width="18.7109375" style="60" customWidth="1"/>
    <col min="9747" max="9747" width="15.42578125" style="60" customWidth="1"/>
    <col min="9748" max="9750" width="11.28515625" style="60" customWidth="1"/>
    <col min="9751" max="9751" width="15.28515625" style="60" customWidth="1"/>
    <col min="9752" max="9753" width="11.28515625" style="60" customWidth="1"/>
    <col min="9754" max="9754" width="19.28515625" style="60" customWidth="1"/>
    <col min="9755" max="9755" width="26.42578125" style="60" customWidth="1"/>
    <col min="9756" max="9756" width="25.5703125" style="60" customWidth="1"/>
    <col min="9757" max="9763" width="11.42578125" style="60" customWidth="1"/>
    <col min="9764" max="9980" width="11.42578125" style="60"/>
    <col min="9981" max="9981" width="18.140625" style="60" customWidth="1"/>
    <col min="9982" max="9982" width="0" style="60" hidden="1" customWidth="1"/>
    <col min="9983" max="9983" width="19.85546875" style="60" bestFit="1" customWidth="1"/>
    <col min="9984" max="9984" width="0" style="60" hidden="1" customWidth="1"/>
    <col min="9985" max="9985" width="20.140625" style="60" bestFit="1" customWidth="1"/>
    <col min="9986" max="9986" width="14.28515625" style="60" customWidth="1"/>
    <col min="9987" max="9987" width="16.42578125" style="60" customWidth="1"/>
    <col min="9988" max="9988" width="0" style="60" hidden="1" customWidth="1"/>
    <col min="9989" max="9989" width="23" style="60" customWidth="1"/>
    <col min="9990" max="9990" width="0" style="60" hidden="1" customWidth="1"/>
    <col min="9991" max="9991" width="21.42578125" style="60" customWidth="1"/>
    <col min="9992" max="9992" width="17.85546875" style="60" customWidth="1"/>
    <col min="9993" max="9994" width="14.28515625" style="60" customWidth="1"/>
    <col min="9995" max="9995" width="47.28515625" style="60" customWidth="1"/>
    <col min="9996" max="9996" width="26" style="60" customWidth="1"/>
    <col min="9997" max="9997" width="19.7109375" style="60" customWidth="1"/>
    <col min="9998" max="9998" width="20.28515625" style="60" customWidth="1"/>
    <col min="9999" max="9999" width="14.28515625" style="60" customWidth="1"/>
    <col min="10000" max="10000" width="15.42578125" style="60" customWidth="1"/>
    <col min="10001" max="10001" width="18" style="60" customWidth="1"/>
    <col min="10002" max="10002" width="18.7109375" style="60" customWidth="1"/>
    <col min="10003" max="10003" width="15.42578125" style="60" customWidth="1"/>
    <col min="10004" max="10006" width="11.28515625" style="60" customWidth="1"/>
    <col min="10007" max="10007" width="15.28515625" style="60" customWidth="1"/>
    <col min="10008" max="10009" width="11.28515625" style="60" customWidth="1"/>
    <col min="10010" max="10010" width="19.28515625" style="60" customWidth="1"/>
    <col min="10011" max="10011" width="26.42578125" style="60" customWidth="1"/>
    <col min="10012" max="10012" width="25.5703125" style="60" customWidth="1"/>
    <col min="10013" max="10019" width="11.42578125" style="60" customWidth="1"/>
    <col min="10020" max="10236" width="11.42578125" style="60"/>
    <col min="10237" max="10237" width="18.140625" style="60" customWidth="1"/>
    <col min="10238" max="10238" width="0" style="60" hidden="1" customWidth="1"/>
    <col min="10239" max="10239" width="19.85546875" style="60" bestFit="1" customWidth="1"/>
    <col min="10240" max="10240" width="0" style="60" hidden="1" customWidth="1"/>
    <col min="10241" max="10241" width="20.140625" style="60" bestFit="1" customWidth="1"/>
    <col min="10242" max="10242" width="14.28515625" style="60" customWidth="1"/>
    <col min="10243" max="10243" width="16.42578125" style="60" customWidth="1"/>
    <col min="10244" max="10244" width="0" style="60" hidden="1" customWidth="1"/>
    <col min="10245" max="10245" width="23" style="60" customWidth="1"/>
    <col min="10246" max="10246" width="0" style="60" hidden="1" customWidth="1"/>
    <col min="10247" max="10247" width="21.42578125" style="60" customWidth="1"/>
    <col min="10248" max="10248" width="17.85546875" style="60" customWidth="1"/>
    <col min="10249" max="10250" width="14.28515625" style="60" customWidth="1"/>
    <col min="10251" max="10251" width="47.28515625" style="60" customWidth="1"/>
    <col min="10252" max="10252" width="26" style="60" customWidth="1"/>
    <col min="10253" max="10253" width="19.7109375" style="60" customWidth="1"/>
    <col min="10254" max="10254" width="20.28515625" style="60" customWidth="1"/>
    <col min="10255" max="10255" width="14.28515625" style="60" customWidth="1"/>
    <col min="10256" max="10256" width="15.42578125" style="60" customWidth="1"/>
    <col min="10257" max="10257" width="18" style="60" customWidth="1"/>
    <col min="10258" max="10258" width="18.7109375" style="60" customWidth="1"/>
    <col min="10259" max="10259" width="15.42578125" style="60" customWidth="1"/>
    <col min="10260" max="10262" width="11.28515625" style="60" customWidth="1"/>
    <col min="10263" max="10263" width="15.28515625" style="60" customWidth="1"/>
    <col min="10264" max="10265" width="11.28515625" style="60" customWidth="1"/>
    <col min="10266" max="10266" width="19.28515625" style="60" customWidth="1"/>
    <col min="10267" max="10267" width="26.42578125" style="60" customWidth="1"/>
    <col min="10268" max="10268" width="25.5703125" style="60" customWidth="1"/>
    <col min="10269" max="10275" width="11.42578125" style="60" customWidth="1"/>
    <col min="10276" max="10492" width="11.42578125" style="60"/>
    <col min="10493" max="10493" width="18.140625" style="60" customWidth="1"/>
    <col min="10494" max="10494" width="0" style="60" hidden="1" customWidth="1"/>
    <col min="10495" max="10495" width="19.85546875" style="60" bestFit="1" customWidth="1"/>
    <col min="10496" max="10496" width="0" style="60" hidden="1" customWidth="1"/>
    <col min="10497" max="10497" width="20.140625" style="60" bestFit="1" customWidth="1"/>
    <col min="10498" max="10498" width="14.28515625" style="60" customWidth="1"/>
    <col min="10499" max="10499" width="16.42578125" style="60" customWidth="1"/>
    <col min="10500" max="10500" width="0" style="60" hidden="1" customWidth="1"/>
    <col min="10501" max="10501" width="23" style="60" customWidth="1"/>
    <col min="10502" max="10502" width="0" style="60" hidden="1" customWidth="1"/>
    <col min="10503" max="10503" width="21.42578125" style="60" customWidth="1"/>
    <col min="10504" max="10504" width="17.85546875" style="60" customWidth="1"/>
    <col min="10505" max="10506" width="14.28515625" style="60" customWidth="1"/>
    <col min="10507" max="10507" width="47.28515625" style="60" customWidth="1"/>
    <col min="10508" max="10508" width="26" style="60" customWidth="1"/>
    <col min="10509" max="10509" width="19.7109375" style="60" customWidth="1"/>
    <col min="10510" max="10510" width="20.28515625" style="60" customWidth="1"/>
    <col min="10511" max="10511" width="14.28515625" style="60" customWidth="1"/>
    <col min="10512" max="10512" width="15.42578125" style="60" customWidth="1"/>
    <col min="10513" max="10513" width="18" style="60" customWidth="1"/>
    <col min="10514" max="10514" width="18.7109375" style="60" customWidth="1"/>
    <col min="10515" max="10515" width="15.42578125" style="60" customWidth="1"/>
    <col min="10516" max="10518" width="11.28515625" style="60" customWidth="1"/>
    <col min="10519" max="10519" width="15.28515625" style="60" customWidth="1"/>
    <col min="10520" max="10521" width="11.28515625" style="60" customWidth="1"/>
    <col min="10522" max="10522" width="19.28515625" style="60" customWidth="1"/>
    <col min="10523" max="10523" width="26.42578125" style="60" customWidth="1"/>
    <col min="10524" max="10524" width="25.5703125" style="60" customWidth="1"/>
    <col min="10525" max="10531" width="11.42578125" style="60" customWidth="1"/>
    <col min="10532" max="10748" width="11.42578125" style="60"/>
    <col min="10749" max="10749" width="18.140625" style="60" customWidth="1"/>
    <col min="10750" max="10750" width="0" style="60" hidden="1" customWidth="1"/>
    <col min="10751" max="10751" width="19.85546875" style="60" bestFit="1" customWidth="1"/>
    <col min="10752" max="10752" width="0" style="60" hidden="1" customWidth="1"/>
    <col min="10753" max="10753" width="20.140625" style="60" bestFit="1" customWidth="1"/>
    <col min="10754" max="10754" width="14.28515625" style="60" customWidth="1"/>
    <col min="10755" max="10755" width="16.42578125" style="60" customWidth="1"/>
    <col min="10756" max="10756" width="0" style="60" hidden="1" customWidth="1"/>
    <col min="10757" max="10757" width="23" style="60" customWidth="1"/>
    <col min="10758" max="10758" width="0" style="60" hidden="1" customWidth="1"/>
    <col min="10759" max="10759" width="21.42578125" style="60" customWidth="1"/>
    <col min="10760" max="10760" width="17.85546875" style="60" customWidth="1"/>
    <col min="10761" max="10762" width="14.28515625" style="60" customWidth="1"/>
    <col min="10763" max="10763" width="47.28515625" style="60" customWidth="1"/>
    <col min="10764" max="10764" width="26" style="60" customWidth="1"/>
    <col min="10765" max="10765" width="19.7109375" style="60" customWidth="1"/>
    <col min="10766" max="10766" width="20.28515625" style="60" customWidth="1"/>
    <col min="10767" max="10767" width="14.28515625" style="60" customWidth="1"/>
    <col min="10768" max="10768" width="15.42578125" style="60" customWidth="1"/>
    <col min="10769" max="10769" width="18" style="60" customWidth="1"/>
    <col min="10770" max="10770" width="18.7109375" style="60" customWidth="1"/>
    <col min="10771" max="10771" width="15.42578125" style="60" customWidth="1"/>
    <col min="10772" max="10774" width="11.28515625" style="60" customWidth="1"/>
    <col min="10775" max="10775" width="15.28515625" style="60" customWidth="1"/>
    <col min="10776" max="10777" width="11.28515625" style="60" customWidth="1"/>
    <col min="10778" max="10778" width="19.28515625" style="60" customWidth="1"/>
    <col min="10779" max="10779" width="26.42578125" style="60" customWidth="1"/>
    <col min="10780" max="10780" width="25.5703125" style="60" customWidth="1"/>
    <col min="10781" max="10787" width="11.42578125" style="60" customWidth="1"/>
    <col min="10788" max="11004" width="11.42578125" style="60"/>
    <col min="11005" max="11005" width="18.140625" style="60" customWidth="1"/>
    <col min="11006" max="11006" width="0" style="60" hidden="1" customWidth="1"/>
    <col min="11007" max="11007" width="19.85546875" style="60" bestFit="1" customWidth="1"/>
    <col min="11008" max="11008" width="0" style="60" hidden="1" customWidth="1"/>
    <col min="11009" max="11009" width="20.140625" style="60" bestFit="1" customWidth="1"/>
    <col min="11010" max="11010" width="14.28515625" style="60" customWidth="1"/>
    <col min="11011" max="11011" width="16.42578125" style="60" customWidth="1"/>
    <col min="11012" max="11012" width="0" style="60" hidden="1" customWidth="1"/>
    <col min="11013" max="11013" width="23" style="60" customWidth="1"/>
    <col min="11014" max="11014" width="0" style="60" hidden="1" customWidth="1"/>
    <col min="11015" max="11015" width="21.42578125" style="60" customWidth="1"/>
    <col min="11016" max="11016" width="17.85546875" style="60" customWidth="1"/>
    <col min="11017" max="11018" width="14.28515625" style="60" customWidth="1"/>
    <col min="11019" max="11019" width="47.28515625" style="60" customWidth="1"/>
    <col min="11020" max="11020" width="26" style="60" customWidth="1"/>
    <col min="11021" max="11021" width="19.7109375" style="60" customWidth="1"/>
    <col min="11022" max="11022" width="20.28515625" style="60" customWidth="1"/>
    <col min="11023" max="11023" width="14.28515625" style="60" customWidth="1"/>
    <col min="11024" max="11024" width="15.42578125" style="60" customWidth="1"/>
    <col min="11025" max="11025" width="18" style="60" customWidth="1"/>
    <col min="11026" max="11026" width="18.7109375" style="60" customWidth="1"/>
    <col min="11027" max="11027" width="15.42578125" style="60" customWidth="1"/>
    <col min="11028" max="11030" width="11.28515625" style="60" customWidth="1"/>
    <col min="11031" max="11031" width="15.28515625" style="60" customWidth="1"/>
    <col min="11032" max="11033" width="11.28515625" style="60" customWidth="1"/>
    <col min="11034" max="11034" width="19.28515625" style="60" customWidth="1"/>
    <col min="11035" max="11035" width="26.42578125" style="60" customWidth="1"/>
    <col min="11036" max="11036" width="25.5703125" style="60" customWidth="1"/>
    <col min="11037" max="11043" width="11.42578125" style="60" customWidth="1"/>
    <col min="11044" max="11260" width="11.42578125" style="60"/>
    <col min="11261" max="11261" width="18.140625" style="60" customWidth="1"/>
    <col min="11262" max="11262" width="0" style="60" hidden="1" customWidth="1"/>
    <col min="11263" max="11263" width="19.85546875" style="60" bestFit="1" customWidth="1"/>
    <col min="11264" max="11264" width="0" style="60" hidden="1" customWidth="1"/>
    <col min="11265" max="11265" width="20.140625" style="60" bestFit="1" customWidth="1"/>
    <col min="11266" max="11266" width="14.28515625" style="60" customWidth="1"/>
    <col min="11267" max="11267" width="16.42578125" style="60" customWidth="1"/>
    <col min="11268" max="11268" width="0" style="60" hidden="1" customWidth="1"/>
    <col min="11269" max="11269" width="23" style="60" customWidth="1"/>
    <col min="11270" max="11270" width="0" style="60" hidden="1" customWidth="1"/>
    <col min="11271" max="11271" width="21.42578125" style="60" customWidth="1"/>
    <col min="11272" max="11272" width="17.85546875" style="60" customWidth="1"/>
    <col min="11273" max="11274" width="14.28515625" style="60" customWidth="1"/>
    <col min="11275" max="11275" width="47.28515625" style="60" customWidth="1"/>
    <col min="11276" max="11276" width="26" style="60" customWidth="1"/>
    <col min="11277" max="11277" width="19.7109375" style="60" customWidth="1"/>
    <col min="11278" max="11278" width="20.28515625" style="60" customWidth="1"/>
    <col min="11279" max="11279" width="14.28515625" style="60" customWidth="1"/>
    <col min="11280" max="11280" width="15.42578125" style="60" customWidth="1"/>
    <col min="11281" max="11281" width="18" style="60" customWidth="1"/>
    <col min="11282" max="11282" width="18.7109375" style="60" customWidth="1"/>
    <col min="11283" max="11283" width="15.42578125" style="60" customWidth="1"/>
    <col min="11284" max="11286" width="11.28515625" style="60" customWidth="1"/>
    <col min="11287" max="11287" width="15.28515625" style="60" customWidth="1"/>
    <col min="11288" max="11289" width="11.28515625" style="60" customWidth="1"/>
    <col min="11290" max="11290" width="19.28515625" style="60" customWidth="1"/>
    <col min="11291" max="11291" width="26.42578125" style="60" customWidth="1"/>
    <col min="11292" max="11292" width="25.5703125" style="60" customWidth="1"/>
    <col min="11293" max="11299" width="11.42578125" style="60" customWidth="1"/>
    <col min="11300" max="11516" width="11.42578125" style="60"/>
    <col min="11517" max="11517" width="18.140625" style="60" customWidth="1"/>
    <col min="11518" max="11518" width="0" style="60" hidden="1" customWidth="1"/>
    <col min="11519" max="11519" width="19.85546875" style="60" bestFit="1" customWidth="1"/>
    <col min="11520" max="11520" width="0" style="60" hidden="1" customWidth="1"/>
    <col min="11521" max="11521" width="20.140625" style="60" bestFit="1" customWidth="1"/>
    <col min="11522" max="11522" width="14.28515625" style="60" customWidth="1"/>
    <col min="11523" max="11523" width="16.42578125" style="60" customWidth="1"/>
    <col min="11524" max="11524" width="0" style="60" hidden="1" customWidth="1"/>
    <col min="11525" max="11525" width="23" style="60" customWidth="1"/>
    <col min="11526" max="11526" width="0" style="60" hidden="1" customWidth="1"/>
    <col min="11527" max="11527" width="21.42578125" style="60" customWidth="1"/>
    <col min="11528" max="11528" width="17.85546875" style="60" customWidth="1"/>
    <col min="11529" max="11530" width="14.28515625" style="60" customWidth="1"/>
    <col min="11531" max="11531" width="47.28515625" style="60" customWidth="1"/>
    <col min="11532" max="11532" width="26" style="60" customWidth="1"/>
    <col min="11533" max="11533" width="19.7109375" style="60" customWidth="1"/>
    <col min="11534" max="11534" width="20.28515625" style="60" customWidth="1"/>
    <col min="11535" max="11535" width="14.28515625" style="60" customWidth="1"/>
    <col min="11536" max="11536" width="15.42578125" style="60" customWidth="1"/>
    <col min="11537" max="11537" width="18" style="60" customWidth="1"/>
    <col min="11538" max="11538" width="18.7109375" style="60" customWidth="1"/>
    <col min="11539" max="11539" width="15.42578125" style="60" customWidth="1"/>
    <col min="11540" max="11542" width="11.28515625" style="60" customWidth="1"/>
    <col min="11543" max="11543" width="15.28515625" style="60" customWidth="1"/>
    <col min="11544" max="11545" width="11.28515625" style="60" customWidth="1"/>
    <col min="11546" max="11546" width="19.28515625" style="60" customWidth="1"/>
    <col min="11547" max="11547" width="26.42578125" style="60" customWidth="1"/>
    <col min="11548" max="11548" width="25.5703125" style="60" customWidth="1"/>
    <col min="11549" max="11555" width="11.42578125" style="60" customWidth="1"/>
    <col min="11556" max="11772" width="11.42578125" style="60"/>
    <col min="11773" max="11773" width="18.140625" style="60" customWidth="1"/>
    <col min="11774" max="11774" width="0" style="60" hidden="1" customWidth="1"/>
    <col min="11775" max="11775" width="19.85546875" style="60" bestFit="1" customWidth="1"/>
    <col min="11776" max="11776" width="0" style="60" hidden="1" customWidth="1"/>
    <col min="11777" max="11777" width="20.140625" style="60" bestFit="1" customWidth="1"/>
    <col min="11778" max="11778" width="14.28515625" style="60" customWidth="1"/>
    <col min="11779" max="11779" width="16.42578125" style="60" customWidth="1"/>
    <col min="11780" max="11780" width="0" style="60" hidden="1" customWidth="1"/>
    <col min="11781" max="11781" width="23" style="60" customWidth="1"/>
    <col min="11782" max="11782" width="0" style="60" hidden="1" customWidth="1"/>
    <col min="11783" max="11783" width="21.42578125" style="60" customWidth="1"/>
    <col min="11784" max="11784" width="17.85546875" style="60" customWidth="1"/>
    <col min="11785" max="11786" width="14.28515625" style="60" customWidth="1"/>
    <col min="11787" max="11787" width="47.28515625" style="60" customWidth="1"/>
    <col min="11788" max="11788" width="26" style="60" customWidth="1"/>
    <col min="11789" max="11789" width="19.7109375" style="60" customWidth="1"/>
    <col min="11790" max="11790" width="20.28515625" style="60" customWidth="1"/>
    <col min="11791" max="11791" width="14.28515625" style="60" customWidth="1"/>
    <col min="11792" max="11792" width="15.42578125" style="60" customWidth="1"/>
    <col min="11793" max="11793" width="18" style="60" customWidth="1"/>
    <col min="11794" max="11794" width="18.7109375" style="60" customWidth="1"/>
    <col min="11795" max="11795" width="15.42578125" style="60" customWidth="1"/>
    <col min="11796" max="11798" width="11.28515625" style="60" customWidth="1"/>
    <col min="11799" max="11799" width="15.28515625" style="60" customWidth="1"/>
    <col min="11800" max="11801" width="11.28515625" style="60" customWidth="1"/>
    <col min="11802" max="11802" width="19.28515625" style="60" customWidth="1"/>
    <col min="11803" max="11803" width="26.42578125" style="60" customWidth="1"/>
    <col min="11804" max="11804" width="25.5703125" style="60" customWidth="1"/>
    <col min="11805" max="11811" width="11.42578125" style="60" customWidth="1"/>
    <col min="11812" max="12028" width="11.42578125" style="60"/>
    <col min="12029" max="12029" width="18.140625" style="60" customWidth="1"/>
    <col min="12030" max="12030" width="0" style="60" hidden="1" customWidth="1"/>
    <col min="12031" max="12031" width="19.85546875" style="60" bestFit="1" customWidth="1"/>
    <col min="12032" max="12032" width="0" style="60" hidden="1" customWidth="1"/>
    <col min="12033" max="12033" width="20.140625" style="60" bestFit="1" customWidth="1"/>
    <col min="12034" max="12034" width="14.28515625" style="60" customWidth="1"/>
    <col min="12035" max="12035" width="16.42578125" style="60" customWidth="1"/>
    <col min="12036" max="12036" width="0" style="60" hidden="1" customWidth="1"/>
    <col min="12037" max="12037" width="23" style="60" customWidth="1"/>
    <col min="12038" max="12038" width="0" style="60" hidden="1" customWidth="1"/>
    <col min="12039" max="12039" width="21.42578125" style="60" customWidth="1"/>
    <col min="12040" max="12040" width="17.85546875" style="60" customWidth="1"/>
    <col min="12041" max="12042" width="14.28515625" style="60" customWidth="1"/>
    <col min="12043" max="12043" width="47.28515625" style="60" customWidth="1"/>
    <col min="12044" max="12044" width="26" style="60" customWidth="1"/>
    <col min="12045" max="12045" width="19.7109375" style="60" customWidth="1"/>
    <col min="12046" max="12046" width="20.28515625" style="60" customWidth="1"/>
    <col min="12047" max="12047" width="14.28515625" style="60" customWidth="1"/>
    <col min="12048" max="12048" width="15.42578125" style="60" customWidth="1"/>
    <col min="12049" max="12049" width="18" style="60" customWidth="1"/>
    <col min="12050" max="12050" width="18.7109375" style="60" customWidth="1"/>
    <col min="12051" max="12051" width="15.42578125" style="60" customWidth="1"/>
    <col min="12052" max="12054" width="11.28515625" style="60" customWidth="1"/>
    <col min="12055" max="12055" width="15.28515625" style="60" customWidth="1"/>
    <col min="12056" max="12057" width="11.28515625" style="60" customWidth="1"/>
    <col min="12058" max="12058" width="19.28515625" style="60" customWidth="1"/>
    <col min="12059" max="12059" width="26.42578125" style="60" customWidth="1"/>
    <col min="12060" max="12060" width="25.5703125" style="60" customWidth="1"/>
    <col min="12061" max="12067" width="11.42578125" style="60" customWidth="1"/>
    <col min="12068" max="12284" width="11.42578125" style="60"/>
    <col min="12285" max="12285" width="18.140625" style="60" customWidth="1"/>
    <col min="12286" max="12286" width="0" style="60" hidden="1" customWidth="1"/>
    <col min="12287" max="12287" width="19.85546875" style="60" bestFit="1" customWidth="1"/>
    <col min="12288" max="12288" width="0" style="60" hidden="1" customWidth="1"/>
    <col min="12289" max="12289" width="20.140625" style="60" bestFit="1" customWidth="1"/>
    <col min="12290" max="12290" width="14.28515625" style="60" customWidth="1"/>
    <col min="12291" max="12291" width="16.42578125" style="60" customWidth="1"/>
    <col min="12292" max="12292" width="0" style="60" hidden="1" customWidth="1"/>
    <col min="12293" max="12293" width="23" style="60" customWidth="1"/>
    <col min="12294" max="12294" width="0" style="60" hidden="1" customWidth="1"/>
    <col min="12295" max="12295" width="21.42578125" style="60" customWidth="1"/>
    <col min="12296" max="12296" width="17.85546875" style="60" customWidth="1"/>
    <col min="12297" max="12298" width="14.28515625" style="60" customWidth="1"/>
    <col min="12299" max="12299" width="47.28515625" style="60" customWidth="1"/>
    <col min="12300" max="12300" width="26" style="60" customWidth="1"/>
    <col min="12301" max="12301" width="19.7109375" style="60" customWidth="1"/>
    <col min="12302" max="12302" width="20.28515625" style="60" customWidth="1"/>
    <col min="12303" max="12303" width="14.28515625" style="60" customWidth="1"/>
    <col min="12304" max="12304" width="15.42578125" style="60" customWidth="1"/>
    <col min="12305" max="12305" width="18" style="60" customWidth="1"/>
    <col min="12306" max="12306" width="18.7109375" style="60" customWidth="1"/>
    <col min="12307" max="12307" width="15.42578125" style="60" customWidth="1"/>
    <col min="12308" max="12310" width="11.28515625" style="60" customWidth="1"/>
    <col min="12311" max="12311" width="15.28515625" style="60" customWidth="1"/>
    <col min="12312" max="12313" width="11.28515625" style="60" customWidth="1"/>
    <col min="12314" max="12314" width="19.28515625" style="60" customWidth="1"/>
    <col min="12315" max="12315" width="26.42578125" style="60" customWidth="1"/>
    <col min="12316" max="12316" width="25.5703125" style="60" customWidth="1"/>
    <col min="12317" max="12323" width="11.42578125" style="60" customWidth="1"/>
    <col min="12324" max="12540" width="11.42578125" style="60"/>
    <col min="12541" max="12541" width="18.140625" style="60" customWidth="1"/>
    <col min="12542" max="12542" width="0" style="60" hidden="1" customWidth="1"/>
    <col min="12543" max="12543" width="19.85546875" style="60" bestFit="1" customWidth="1"/>
    <col min="12544" max="12544" width="0" style="60" hidden="1" customWidth="1"/>
    <col min="12545" max="12545" width="20.140625" style="60" bestFit="1" customWidth="1"/>
    <col min="12546" max="12546" width="14.28515625" style="60" customWidth="1"/>
    <col min="12547" max="12547" width="16.42578125" style="60" customWidth="1"/>
    <col min="12548" max="12548" width="0" style="60" hidden="1" customWidth="1"/>
    <col min="12549" max="12549" width="23" style="60" customWidth="1"/>
    <col min="12550" max="12550" width="0" style="60" hidden="1" customWidth="1"/>
    <col min="12551" max="12551" width="21.42578125" style="60" customWidth="1"/>
    <col min="12552" max="12552" width="17.85546875" style="60" customWidth="1"/>
    <col min="12553" max="12554" width="14.28515625" style="60" customWidth="1"/>
    <col min="12555" max="12555" width="47.28515625" style="60" customWidth="1"/>
    <col min="12556" max="12556" width="26" style="60" customWidth="1"/>
    <col min="12557" max="12557" width="19.7109375" style="60" customWidth="1"/>
    <col min="12558" max="12558" width="20.28515625" style="60" customWidth="1"/>
    <col min="12559" max="12559" width="14.28515625" style="60" customWidth="1"/>
    <col min="12560" max="12560" width="15.42578125" style="60" customWidth="1"/>
    <col min="12561" max="12561" width="18" style="60" customWidth="1"/>
    <col min="12562" max="12562" width="18.7109375" style="60" customWidth="1"/>
    <col min="12563" max="12563" width="15.42578125" style="60" customWidth="1"/>
    <col min="12564" max="12566" width="11.28515625" style="60" customWidth="1"/>
    <col min="12567" max="12567" width="15.28515625" style="60" customWidth="1"/>
    <col min="12568" max="12569" width="11.28515625" style="60" customWidth="1"/>
    <col min="12570" max="12570" width="19.28515625" style="60" customWidth="1"/>
    <col min="12571" max="12571" width="26.42578125" style="60" customWidth="1"/>
    <col min="12572" max="12572" width="25.5703125" style="60" customWidth="1"/>
    <col min="12573" max="12579" width="11.42578125" style="60" customWidth="1"/>
    <col min="12580" max="12796" width="11.42578125" style="60"/>
    <col min="12797" max="12797" width="18.140625" style="60" customWidth="1"/>
    <col min="12798" max="12798" width="0" style="60" hidden="1" customWidth="1"/>
    <col min="12799" max="12799" width="19.85546875" style="60" bestFit="1" customWidth="1"/>
    <col min="12800" max="12800" width="0" style="60" hidden="1" customWidth="1"/>
    <col min="12801" max="12801" width="20.140625" style="60" bestFit="1" customWidth="1"/>
    <col min="12802" max="12802" width="14.28515625" style="60" customWidth="1"/>
    <col min="12803" max="12803" width="16.42578125" style="60" customWidth="1"/>
    <col min="12804" max="12804" width="0" style="60" hidden="1" customWidth="1"/>
    <col min="12805" max="12805" width="23" style="60" customWidth="1"/>
    <col min="12806" max="12806" width="0" style="60" hidden="1" customWidth="1"/>
    <col min="12807" max="12807" width="21.42578125" style="60" customWidth="1"/>
    <col min="12808" max="12808" width="17.85546875" style="60" customWidth="1"/>
    <col min="12809" max="12810" width="14.28515625" style="60" customWidth="1"/>
    <col min="12811" max="12811" width="47.28515625" style="60" customWidth="1"/>
    <col min="12812" max="12812" width="26" style="60" customWidth="1"/>
    <col min="12813" max="12813" width="19.7109375" style="60" customWidth="1"/>
    <col min="12814" max="12814" width="20.28515625" style="60" customWidth="1"/>
    <col min="12815" max="12815" width="14.28515625" style="60" customWidth="1"/>
    <col min="12816" max="12816" width="15.42578125" style="60" customWidth="1"/>
    <col min="12817" max="12817" width="18" style="60" customWidth="1"/>
    <col min="12818" max="12818" width="18.7109375" style="60" customWidth="1"/>
    <col min="12819" max="12819" width="15.42578125" style="60" customWidth="1"/>
    <col min="12820" max="12822" width="11.28515625" style="60" customWidth="1"/>
    <col min="12823" max="12823" width="15.28515625" style="60" customWidth="1"/>
    <col min="12824" max="12825" width="11.28515625" style="60" customWidth="1"/>
    <col min="12826" max="12826" width="19.28515625" style="60" customWidth="1"/>
    <col min="12827" max="12827" width="26.42578125" style="60" customWidth="1"/>
    <col min="12828" max="12828" width="25.5703125" style="60" customWidth="1"/>
    <col min="12829" max="12835" width="11.42578125" style="60" customWidth="1"/>
    <col min="12836" max="13052" width="11.42578125" style="60"/>
    <col min="13053" max="13053" width="18.140625" style="60" customWidth="1"/>
    <col min="13054" max="13054" width="0" style="60" hidden="1" customWidth="1"/>
    <col min="13055" max="13055" width="19.85546875" style="60" bestFit="1" customWidth="1"/>
    <col min="13056" max="13056" width="0" style="60" hidden="1" customWidth="1"/>
    <col min="13057" max="13057" width="20.140625" style="60" bestFit="1" customWidth="1"/>
    <col min="13058" max="13058" width="14.28515625" style="60" customWidth="1"/>
    <col min="13059" max="13059" width="16.42578125" style="60" customWidth="1"/>
    <col min="13060" max="13060" width="0" style="60" hidden="1" customWidth="1"/>
    <col min="13061" max="13061" width="23" style="60" customWidth="1"/>
    <col min="13062" max="13062" width="0" style="60" hidden="1" customWidth="1"/>
    <col min="13063" max="13063" width="21.42578125" style="60" customWidth="1"/>
    <col min="13064" max="13064" width="17.85546875" style="60" customWidth="1"/>
    <col min="13065" max="13066" width="14.28515625" style="60" customWidth="1"/>
    <col min="13067" max="13067" width="47.28515625" style="60" customWidth="1"/>
    <col min="13068" max="13068" width="26" style="60" customWidth="1"/>
    <col min="13069" max="13069" width="19.7109375" style="60" customWidth="1"/>
    <col min="13070" max="13070" width="20.28515625" style="60" customWidth="1"/>
    <col min="13071" max="13071" width="14.28515625" style="60" customWidth="1"/>
    <col min="13072" max="13072" width="15.42578125" style="60" customWidth="1"/>
    <col min="13073" max="13073" width="18" style="60" customWidth="1"/>
    <col min="13074" max="13074" width="18.7109375" style="60" customWidth="1"/>
    <col min="13075" max="13075" width="15.42578125" style="60" customWidth="1"/>
    <col min="13076" max="13078" width="11.28515625" style="60" customWidth="1"/>
    <col min="13079" max="13079" width="15.28515625" style="60" customWidth="1"/>
    <col min="13080" max="13081" width="11.28515625" style="60" customWidth="1"/>
    <col min="13082" max="13082" width="19.28515625" style="60" customWidth="1"/>
    <col min="13083" max="13083" width="26.42578125" style="60" customWidth="1"/>
    <col min="13084" max="13084" width="25.5703125" style="60" customWidth="1"/>
    <col min="13085" max="13091" width="11.42578125" style="60" customWidth="1"/>
    <col min="13092" max="13308" width="11.42578125" style="60"/>
    <col min="13309" max="13309" width="18.140625" style="60" customWidth="1"/>
    <col min="13310" max="13310" width="0" style="60" hidden="1" customWidth="1"/>
    <col min="13311" max="13311" width="19.85546875" style="60" bestFit="1" customWidth="1"/>
    <col min="13312" max="13312" width="0" style="60" hidden="1" customWidth="1"/>
    <col min="13313" max="13313" width="20.140625" style="60" bestFit="1" customWidth="1"/>
    <col min="13314" max="13314" width="14.28515625" style="60" customWidth="1"/>
    <col min="13315" max="13315" width="16.42578125" style="60" customWidth="1"/>
    <col min="13316" max="13316" width="0" style="60" hidden="1" customWidth="1"/>
    <col min="13317" max="13317" width="23" style="60" customWidth="1"/>
    <col min="13318" max="13318" width="0" style="60" hidden="1" customWidth="1"/>
    <col min="13319" max="13319" width="21.42578125" style="60" customWidth="1"/>
    <col min="13320" max="13320" width="17.85546875" style="60" customWidth="1"/>
    <col min="13321" max="13322" width="14.28515625" style="60" customWidth="1"/>
    <col min="13323" max="13323" width="47.28515625" style="60" customWidth="1"/>
    <col min="13324" max="13324" width="26" style="60" customWidth="1"/>
    <col min="13325" max="13325" width="19.7109375" style="60" customWidth="1"/>
    <col min="13326" max="13326" width="20.28515625" style="60" customWidth="1"/>
    <col min="13327" max="13327" width="14.28515625" style="60" customWidth="1"/>
    <col min="13328" max="13328" width="15.42578125" style="60" customWidth="1"/>
    <col min="13329" max="13329" width="18" style="60" customWidth="1"/>
    <col min="13330" max="13330" width="18.7109375" style="60" customWidth="1"/>
    <col min="13331" max="13331" width="15.42578125" style="60" customWidth="1"/>
    <col min="13332" max="13334" width="11.28515625" style="60" customWidth="1"/>
    <col min="13335" max="13335" width="15.28515625" style="60" customWidth="1"/>
    <col min="13336" max="13337" width="11.28515625" style="60" customWidth="1"/>
    <col min="13338" max="13338" width="19.28515625" style="60" customWidth="1"/>
    <col min="13339" max="13339" width="26.42578125" style="60" customWidth="1"/>
    <col min="13340" max="13340" width="25.5703125" style="60" customWidth="1"/>
    <col min="13341" max="13347" width="11.42578125" style="60" customWidth="1"/>
    <col min="13348" max="13564" width="11.42578125" style="60"/>
    <col min="13565" max="13565" width="18.140625" style="60" customWidth="1"/>
    <col min="13566" max="13566" width="0" style="60" hidden="1" customWidth="1"/>
    <col min="13567" max="13567" width="19.85546875" style="60" bestFit="1" customWidth="1"/>
    <col min="13568" max="13568" width="0" style="60" hidden="1" customWidth="1"/>
    <col min="13569" max="13569" width="20.140625" style="60" bestFit="1" customWidth="1"/>
    <col min="13570" max="13570" width="14.28515625" style="60" customWidth="1"/>
    <col min="13571" max="13571" width="16.42578125" style="60" customWidth="1"/>
    <col min="13572" max="13572" width="0" style="60" hidden="1" customWidth="1"/>
    <col min="13573" max="13573" width="23" style="60" customWidth="1"/>
    <col min="13574" max="13574" width="0" style="60" hidden="1" customWidth="1"/>
    <col min="13575" max="13575" width="21.42578125" style="60" customWidth="1"/>
    <col min="13576" max="13576" width="17.85546875" style="60" customWidth="1"/>
    <col min="13577" max="13578" width="14.28515625" style="60" customWidth="1"/>
    <col min="13579" max="13579" width="47.28515625" style="60" customWidth="1"/>
    <col min="13580" max="13580" width="26" style="60" customWidth="1"/>
    <col min="13581" max="13581" width="19.7109375" style="60" customWidth="1"/>
    <col min="13582" max="13582" width="20.28515625" style="60" customWidth="1"/>
    <col min="13583" max="13583" width="14.28515625" style="60" customWidth="1"/>
    <col min="13584" max="13584" width="15.42578125" style="60" customWidth="1"/>
    <col min="13585" max="13585" width="18" style="60" customWidth="1"/>
    <col min="13586" max="13586" width="18.7109375" style="60" customWidth="1"/>
    <col min="13587" max="13587" width="15.42578125" style="60" customWidth="1"/>
    <col min="13588" max="13590" width="11.28515625" style="60" customWidth="1"/>
    <col min="13591" max="13591" width="15.28515625" style="60" customWidth="1"/>
    <col min="13592" max="13593" width="11.28515625" style="60" customWidth="1"/>
    <col min="13594" max="13594" width="19.28515625" style="60" customWidth="1"/>
    <col min="13595" max="13595" width="26.42578125" style="60" customWidth="1"/>
    <col min="13596" max="13596" width="25.5703125" style="60" customWidth="1"/>
    <col min="13597" max="13603" width="11.42578125" style="60" customWidth="1"/>
    <col min="13604" max="13820" width="11.42578125" style="60"/>
    <col min="13821" max="13821" width="18.140625" style="60" customWidth="1"/>
    <col min="13822" max="13822" width="0" style="60" hidden="1" customWidth="1"/>
    <col min="13823" max="13823" width="19.85546875" style="60" bestFit="1" customWidth="1"/>
    <col min="13824" max="13824" width="0" style="60" hidden="1" customWidth="1"/>
    <col min="13825" max="13825" width="20.140625" style="60" bestFit="1" customWidth="1"/>
    <col min="13826" max="13826" width="14.28515625" style="60" customWidth="1"/>
    <col min="13827" max="13827" width="16.42578125" style="60" customWidth="1"/>
    <col min="13828" max="13828" width="0" style="60" hidden="1" customWidth="1"/>
    <col min="13829" max="13829" width="23" style="60" customWidth="1"/>
    <col min="13830" max="13830" width="0" style="60" hidden="1" customWidth="1"/>
    <col min="13831" max="13831" width="21.42578125" style="60" customWidth="1"/>
    <col min="13832" max="13832" width="17.85546875" style="60" customWidth="1"/>
    <col min="13833" max="13834" width="14.28515625" style="60" customWidth="1"/>
    <col min="13835" max="13835" width="47.28515625" style="60" customWidth="1"/>
    <col min="13836" max="13836" width="26" style="60" customWidth="1"/>
    <col min="13837" max="13837" width="19.7109375" style="60" customWidth="1"/>
    <col min="13838" max="13838" width="20.28515625" style="60" customWidth="1"/>
    <col min="13839" max="13839" width="14.28515625" style="60" customWidth="1"/>
    <col min="13840" max="13840" width="15.42578125" style="60" customWidth="1"/>
    <col min="13841" max="13841" width="18" style="60" customWidth="1"/>
    <col min="13842" max="13842" width="18.7109375" style="60" customWidth="1"/>
    <col min="13843" max="13843" width="15.42578125" style="60" customWidth="1"/>
    <col min="13844" max="13846" width="11.28515625" style="60" customWidth="1"/>
    <col min="13847" max="13847" width="15.28515625" style="60" customWidth="1"/>
    <col min="13848" max="13849" width="11.28515625" style="60" customWidth="1"/>
    <col min="13850" max="13850" width="19.28515625" style="60" customWidth="1"/>
    <col min="13851" max="13851" width="26.42578125" style="60" customWidth="1"/>
    <col min="13852" max="13852" width="25.5703125" style="60" customWidth="1"/>
    <col min="13853" max="13859" width="11.42578125" style="60" customWidth="1"/>
    <col min="13860" max="14076" width="11.42578125" style="60"/>
    <col min="14077" max="14077" width="18.140625" style="60" customWidth="1"/>
    <col min="14078" max="14078" width="0" style="60" hidden="1" customWidth="1"/>
    <col min="14079" max="14079" width="19.85546875" style="60" bestFit="1" customWidth="1"/>
    <col min="14080" max="14080" width="0" style="60" hidden="1" customWidth="1"/>
    <col min="14081" max="14081" width="20.140625" style="60" bestFit="1" customWidth="1"/>
    <col min="14082" max="14082" width="14.28515625" style="60" customWidth="1"/>
    <col min="14083" max="14083" width="16.42578125" style="60" customWidth="1"/>
    <col min="14084" max="14084" width="0" style="60" hidden="1" customWidth="1"/>
    <col min="14085" max="14085" width="23" style="60" customWidth="1"/>
    <col min="14086" max="14086" width="0" style="60" hidden="1" customWidth="1"/>
    <col min="14087" max="14087" width="21.42578125" style="60" customWidth="1"/>
    <col min="14088" max="14088" width="17.85546875" style="60" customWidth="1"/>
    <col min="14089" max="14090" width="14.28515625" style="60" customWidth="1"/>
    <col min="14091" max="14091" width="47.28515625" style="60" customWidth="1"/>
    <col min="14092" max="14092" width="26" style="60" customWidth="1"/>
    <col min="14093" max="14093" width="19.7109375" style="60" customWidth="1"/>
    <col min="14094" max="14094" width="20.28515625" style="60" customWidth="1"/>
    <col min="14095" max="14095" width="14.28515625" style="60" customWidth="1"/>
    <col min="14096" max="14096" width="15.42578125" style="60" customWidth="1"/>
    <col min="14097" max="14097" width="18" style="60" customWidth="1"/>
    <col min="14098" max="14098" width="18.7109375" style="60" customWidth="1"/>
    <col min="14099" max="14099" width="15.42578125" style="60" customWidth="1"/>
    <col min="14100" max="14102" width="11.28515625" style="60" customWidth="1"/>
    <col min="14103" max="14103" width="15.28515625" style="60" customWidth="1"/>
    <col min="14104" max="14105" width="11.28515625" style="60" customWidth="1"/>
    <col min="14106" max="14106" width="19.28515625" style="60" customWidth="1"/>
    <col min="14107" max="14107" width="26.42578125" style="60" customWidth="1"/>
    <col min="14108" max="14108" width="25.5703125" style="60" customWidth="1"/>
    <col min="14109" max="14115" width="11.42578125" style="60" customWidth="1"/>
    <col min="14116" max="14332" width="11.42578125" style="60"/>
    <col min="14333" max="14333" width="18.140625" style="60" customWidth="1"/>
    <col min="14334" max="14334" width="0" style="60" hidden="1" customWidth="1"/>
    <col min="14335" max="14335" width="19.85546875" style="60" bestFit="1" customWidth="1"/>
    <col min="14336" max="14336" width="0" style="60" hidden="1" customWidth="1"/>
    <col min="14337" max="14337" width="20.140625" style="60" bestFit="1" customWidth="1"/>
    <col min="14338" max="14338" width="14.28515625" style="60" customWidth="1"/>
    <col min="14339" max="14339" width="16.42578125" style="60" customWidth="1"/>
    <col min="14340" max="14340" width="0" style="60" hidden="1" customWidth="1"/>
    <col min="14341" max="14341" width="23" style="60" customWidth="1"/>
    <col min="14342" max="14342" width="0" style="60" hidden="1" customWidth="1"/>
    <col min="14343" max="14343" width="21.42578125" style="60" customWidth="1"/>
    <col min="14344" max="14344" width="17.85546875" style="60" customWidth="1"/>
    <col min="14345" max="14346" width="14.28515625" style="60" customWidth="1"/>
    <col min="14347" max="14347" width="47.28515625" style="60" customWidth="1"/>
    <col min="14348" max="14348" width="26" style="60" customWidth="1"/>
    <col min="14349" max="14349" width="19.7109375" style="60" customWidth="1"/>
    <col min="14350" max="14350" width="20.28515625" style="60" customWidth="1"/>
    <col min="14351" max="14351" width="14.28515625" style="60" customWidth="1"/>
    <col min="14352" max="14352" width="15.42578125" style="60" customWidth="1"/>
    <col min="14353" max="14353" width="18" style="60" customWidth="1"/>
    <col min="14354" max="14354" width="18.7109375" style="60" customWidth="1"/>
    <col min="14355" max="14355" width="15.42578125" style="60" customWidth="1"/>
    <col min="14356" max="14358" width="11.28515625" style="60" customWidth="1"/>
    <col min="14359" max="14359" width="15.28515625" style="60" customWidth="1"/>
    <col min="14360" max="14361" width="11.28515625" style="60" customWidth="1"/>
    <col min="14362" max="14362" width="19.28515625" style="60" customWidth="1"/>
    <col min="14363" max="14363" width="26.42578125" style="60" customWidth="1"/>
    <col min="14364" max="14364" width="25.5703125" style="60" customWidth="1"/>
    <col min="14365" max="14371" width="11.42578125" style="60" customWidth="1"/>
    <col min="14372" max="14588" width="11.42578125" style="60"/>
    <col min="14589" max="14589" width="18.140625" style="60" customWidth="1"/>
    <col min="14590" max="14590" width="0" style="60" hidden="1" customWidth="1"/>
    <col min="14591" max="14591" width="19.85546875" style="60" bestFit="1" customWidth="1"/>
    <col min="14592" max="14592" width="0" style="60" hidden="1" customWidth="1"/>
    <col min="14593" max="14593" width="20.140625" style="60" bestFit="1" customWidth="1"/>
    <col min="14594" max="14594" width="14.28515625" style="60" customWidth="1"/>
    <col min="14595" max="14595" width="16.42578125" style="60" customWidth="1"/>
    <col min="14596" max="14596" width="0" style="60" hidden="1" customWidth="1"/>
    <col min="14597" max="14597" width="23" style="60" customWidth="1"/>
    <col min="14598" max="14598" width="0" style="60" hidden="1" customWidth="1"/>
    <col min="14599" max="14599" width="21.42578125" style="60" customWidth="1"/>
    <col min="14600" max="14600" width="17.85546875" style="60" customWidth="1"/>
    <col min="14601" max="14602" width="14.28515625" style="60" customWidth="1"/>
    <col min="14603" max="14603" width="47.28515625" style="60" customWidth="1"/>
    <col min="14604" max="14604" width="26" style="60" customWidth="1"/>
    <col min="14605" max="14605" width="19.7109375" style="60" customWidth="1"/>
    <col min="14606" max="14606" width="20.28515625" style="60" customWidth="1"/>
    <col min="14607" max="14607" width="14.28515625" style="60" customWidth="1"/>
    <col min="14608" max="14608" width="15.42578125" style="60" customWidth="1"/>
    <col min="14609" max="14609" width="18" style="60" customWidth="1"/>
    <col min="14610" max="14610" width="18.7109375" style="60" customWidth="1"/>
    <col min="14611" max="14611" width="15.42578125" style="60" customWidth="1"/>
    <col min="14612" max="14614" width="11.28515625" style="60" customWidth="1"/>
    <col min="14615" max="14615" width="15.28515625" style="60" customWidth="1"/>
    <col min="14616" max="14617" width="11.28515625" style="60" customWidth="1"/>
    <col min="14618" max="14618" width="19.28515625" style="60" customWidth="1"/>
    <col min="14619" max="14619" width="26.42578125" style="60" customWidth="1"/>
    <col min="14620" max="14620" width="25.5703125" style="60" customWidth="1"/>
    <col min="14621" max="14627" width="11.42578125" style="60" customWidth="1"/>
    <col min="14628" max="14844" width="11.42578125" style="60"/>
    <col min="14845" max="14845" width="18.140625" style="60" customWidth="1"/>
    <col min="14846" max="14846" width="0" style="60" hidden="1" customWidth="1"/>
    <col min="14847" max="14847" width="19.85546875" style="60" bestFit="1" customWidth="1"/>
    <col min="14848" max="14848" width="0" style="60" hidden="1" customWidth="1"/>
    <col min="14849" max="14849" width="20.140625" style="60" bestFit="1" customWidth="1"/>
    <col min="14850" max="14850" width="14.28515625" style="60" customWidth="1"/>
    <col min="14851" max="14851" width="16.42578125" style="60" customWidth="1"/>
    <col min="14852" max="14852" width="0" style="60" hidden="1" customWidth="1"/>
    <col min="14853" max="14853" width="23" style="60" customWidth="1"/>
    <col min="14854" max="14854" width="0" style="60" hidden="1" customWidth="1"/>
    <col min="14855" max="14855" width="21.42578125" style="60" customWidth="1"/>
    <col min="14856" max="14856" width="17.85546875" style="60" customWidth="1"/>
    <col min="14857" max="14858" width="14.28515625" style="60" customWidth="1"/>
    <col min="14859" max="14859" width="47.28515625" style="60" customWidth="1"/>
    <col min="14860" max="14860" width="26" style="60" customWidth="1"/>
    <col min="14861" max="14861" width="19.7109375" style="60" customWidth="1"/>
    <col min="14862" max="14862" width="20.28515625" style="60" customWidth="1"/>
    <col min="14863" max="14863" width="14.28515625" style="60" customWidth="1"/>
    <col min="14864" max="14864" width="15.42578125" style="60" customWidth="1"/>
    <col min="14865" max="14865" width="18" style="60" customWidth="1"/>
    <col min="14866" max="14866" width="18.7109375" style="60" customWidth="1"/>
    <col min="14867" max="14867" width="15.42578125" style="60" customWidth="1"/>
    <col min="14868" max="14870" width="11.28515625" style="60" customWidth="1"/>
    <col min="14871" max="14871" width="15.28515625" style="60" customWidth="1"/>
    <col min="14872" max="14873" width="11.28515625" style="60" customWidth="1"/>
    <col min="14874" max="14874" width="19.28515625" style="60" customWidth="1"/>
    <col min="14875" max="14875" width="26.42578125" style="60" customWidth="1"/>
    <col min="14876" max="14876" width="25.5703125" style="60" customWidth="1"/>
    <col min="14877" max="14883" width="11.42578125" style="60" customWidth="1"/>
    <col min="14884" max="15100" width="11.42578125" style="60"/>
    <col min="15101" max="15101" width="18.140625" style="60" customWidth="1"/>
    <col min="15102" max="15102" width="0" style="60" hidden="1" customWidth="1"/>
    <col min="15103" max="15103" width="19.85546875" style="60" bestFit="1" customWidth="1"/>
    <col min="15104" max="15104" width="0" style="60" hidden="1" customWidth="1"/>
    <col min="15105" max="15105" width="20.140625" style="60" bestFit="1" customWidth="1"/>
    <col min="15106" max="15106" width="14.28515625" style="60" customWidth="1"/>
    <col min="15107" max="15107" width="16.42578125" style="60" customWidth="1"/>
    <col min="15108" max="15108" width="0" style="60" hidden="1" customWidth="1"/>
    <col min="15109" max="15109" width="23" style="60" customWidth="1"/>
    <col min="15110" max="15110" width="0" style="60" hidden="1" customWidth="1"/>
    <col min="15111" max="15111" width="21.42578125" style="60" customWidth="1"/>
    <col min="15112" max="15112" width="17.85546875" style="60" customWidth="1"/>
    <col min="15113" max="15114" width="14.28515625" style="60" customWidth="1"/>
    <col min="15115" max="15115" width="47.28515625" style="60" customWidth="1"/>
    <col min="15116" max="15116" width="26" style="60" customWidth="1"/>
    <col min="15117" max="15117" width="19.7109375" style="60" customWidth="1"/>
    <col min="15118" max="15118" width="20.28515625" style="60" customWidth="1"/>
    <col min="15119" max="15119" width="14.28515625" style="60" customWidth="1"/>
    <col min="15120" max="15120" width="15.42578125" style="60" customWidth="1"/>
    <col min="15121" max="15121" width="18" style="60" customWidth="1"/>
    <col min="15122" max="15122" width="18.7109375" style="60" customWidth="1"/>
    <col min="15123" max="15123" width="15.42578125" style="60" customWidth="1"/>
    <col min="15124" max="15126" width="11.28515625" style="60" customWidth="1"/>
    <col min="15127" max="15127" width="15.28515625" style="60" customWidth="1"/>
    <col min="15128" max="15129" width="11.28515625" style="60" customWidth="1"/>
    <col min="15130" max="15130" width="19.28515625" style="60" customWidth="1"/>
    <col min="15131" max="15131" width="26.42578125" style="60" customWidth="1"/>
    <col min="15132" max="15132" width="25.5703125" style="60" customWidth="1"/>
    <col min="15133" max="15139" width="11.42578125" style="60" customWidth="1"/>
    <col min="15140" max="15356" width="11.42578125" style="60"/>
    <col min="15357" max="15357" width="18.140625" style="60" customWidth="1"/>
    <col min="15358" max="15358" width="0" style="60" hidden="1" customWidth="1"/>
    <col min="15359" max="15359" width="19.85546875" style="60" bestFit="1" customWidth="1"/>
    <col min="15360" max="15360" width="0" style="60" hidden="1" customWidth="1"/>
    <col min="15361" max="15361" width="20.140625" style="60" bestFit="1" customWidth="1"/>
    <col min="15362" max="15362" width="14.28515625" style="60" customWidth="1"/>
    <col min="15363" max="15363" width="16.42578125" style="60" customWidth="1"/>
    <col min="15364" max="15364" width="0" style="60" hidden="1" customWidth="1"/>
    <col min="15365" max="15365" width="23" style="60" customWidth="1"/>
    <col min="15366" max="15366" width="0" style="60" hidden="1" customWidth="1"/>
    <col min="15367" max="15367" width="21.42578125" style="60" customWidth="1"/>
    <col min="15368" max="15368" width="17.85546875" style="60" customWidth="1"/>
    <col min="15369" max="15370" width="14.28515625" style="60" customWidth="1"/>
    <col min="15371" max="15371" width="47.28515625" style="60" customWidth="1"/>
    <col min="15372" max="15372" width="26" style="60" customWidth="1"/>
    <col min="15373" max="15373" width="19.7109375" style="60" customWidth="1"/>
    <col min="15374" max="15374" width="20.28515625" style="60" customWidth="1"/>
    <col min="15375" max="15375" width="14.28515625" style="60" customWidth="1"/>
    <col min="15376" max="15376" width="15.42578125" style="60" customWidth="1"/>
    <col min="15377" max="15377" width="18" style="60" customWidth="1"/>
    <col min="15378" max="15378" width="18.7109375" style="60" customWidth="1"/>
    <col min="15379" max="15379" width="15.42578125" style="60" customWidth="1"/>
    <col min="15380" max="15382" width="11.28515625" style="60" customWidth="1"/>
    <col min="15383" max="15383" width="15.28515625" style="60" customWidth="1"/>
    <col min="15384" max="15385" width="11.28515625" style="60" customWidth="1"/>
    <col min="15386" max="15386" width="19.28515625" style="60" customWidth="1"/>
    <col min="15387" max="15387" width="26.42578125" style="60" customWidth="1"/>
    <col min="15388" max="15388" width="25.5703125" style="60" customWidth="1"/>
    <col min="15389" max="15395" width="11.42578125" style="60" customWidth="1"/>
    <col min="15396" max="15612" width="11.42578125" style="60"/>
    <col min="15613" max="15613" width="18.140625" style="60" customWidth="1"/>
    <col min="15614" max="15614" width="0" style="60" hidden="1" customWidth="1"/>
    <col min="15615" max="15615" width="19.85546875" style="60" bestFit="1" customWidth="1"/>
    <col min="15616" max="15616" width="0" style="60" hidden="1" customWidth="1"/>
    <col min="15617" max="15617" width="20.140625" style="60" bestFit="1" customWidth="1"/>
    <col min="15618" max="15618" width="14.28515625" style="60" customWidth="1"/>
    <col min="15619" max="15619" width="16.42578125" style="60" customWidth="1"/>
    <col min="15620" max="15620" width="0" style="60" hidden="1" customWidth="1"/>
    <col min="15621" max="15621" width="23" style="60" customWidth="1"/>
    <col min="15622" max="15622" width="0" style="60" hidden="1" customWidth="1"/>
    <col min="15623" max="15623" width="21.42578125" style="60" customWidth="1"/>
    <col min="15624" max="15624" width="17.85546875" style="60" customWidth="1"/>
    <col min="15625" max="15626" width="14.28515625" style="60" customWidth="1"/>
    <col min="15627" max="15627" width="47.28515625" style="60" customWidth="1"/>
    <col min="15628" max="15628" width="26" style="60" customWidth="1"/>
    <col min="15629" max="15629" width="19.7109375" style="60" customWidth="1"/>
    <col min="15630" max="15630" width="20.28515625" style="60" customWidth="1"/>
    <col min="15631" max="15631" width="14.28515625" style="60" customWidth="1"/>
    <col min="15632" max="15632" width="15.42578125" style="60" customWidth="1"/>
    <col min="15633" max="15633" width="18" style="60" customWidth="1"/>
    <col min="15634" max="15634" width="18.7109375" style="60" customWidth="1"/>
    <col min="15635" max="15635" width="15.42578125" style="60" customWidth="1"/>
    <col min="15636" max="15638" width="11.28515625" style="60" customWidth="1"/>
    <col min="15639" max="15639" width="15.28515625" style="60" customWidth="1"/>
    <col min="15640" max="15641" width="11.28515625" style="60" customWidth="1"/>
    <col min="15642" max="15642" width="19.28515625" style="60" customWidth="1"/>
    <col min="15643" max="15643" width="26.42578125" style="60" customWidth="1"/>
    <col min="15644" max="15644" width="25.5703125" style="60" customWidth="1"/>
    <col min="15645" max="15651" width="11.42578125" style="60" customWidth="1"/>
    <col min="15652" max="15868" width="11.42578125" style="60"/>
    <col min="15869" max="15869" width="18.140625" style="60" customWidth="1"/>
    <col min="15870" max="15870" width="0" style="60" hidden="1" customWidth="1"/>
    <col min="15871" max="15871" width="19.85546875" style="60" bestFit="1" customWidth="1"/>
    <col min="15872" max="15872" width="0" style="60" hidden="1" customWidth="1"/>
    <col min="15873" max="15873" width="20.140625" style="60" bestFit="1" customWidth="1"/>
    <col min="15874" max="15874" width="14.28515625" style="60" customWidth="1"/>
    <col min="15875" max="15875" width="16.42578125" style="60" customWidth="1"/>
    <col min="15876" max="15876" width="0" style="60" hidden="1" customWidth="1"/>
    <col min="15877" max="15877" width="23" style="60" customWidth="1"/>
    <col min="15878" max="15878" width="0" style="60" hidden="1" customWidth="1"/>
    <col min="15879" max="15879" width="21.42578125" style="60" customWidth="1"/>
    <col min="15880" max="15880" width="17.85546875" style="60" customWidth="1"/>
    <col min="15881" max="15882" width="14.28515625" style="60" customWidth="1"/>
    <col min="15883" max="15883" width="47.28515625" style="60" customWidth="1"/>
    <col min="15884" max="15884" width="26" style="60" customWidth="1"/>
    <col min="15885" max="15885" width="19.7109375" style="60" customWidth="1"/>
    <col min="15886" max="15886" width="20.28515625" style="60" customWidth="1"/>
    <col min="15887" max="15887" width="14.28515625" style="60" customWidth="1"/>
    <col min="15888" max="15888" width="15.42578125" style="60" customWidth="1"/>
    <col min="15889" max="15889" width="18" style="60" customWidth="1"/>
    <col min="15890" max="15890" width="18.7109375" style="60" customWidth="1"/>
    <col min="15891" max="15891" width="15.42578125" style="60" customWidth="1"/>
    <col min="15892" max="15894" width="11.28515625" style="60" customWidth="1"/>
    <col min="15895" max="15895" width="15.28515625" style="60" customWidth="1"/>
    <col min="15896" max="15897" width="11.28515625" style="60" customWidth="1"/>
    <col min="15898" max="15898" width="19.28515625" style="60" customWidth="1"/>
    <col min="15899" max="15899" width="26.42578125" style="60" customWidth="1"/>
    <col min="15900" max="15900" width="25.5703125" style="60" customWidth="1"/>
    <col min="15901" max="15907" width="11.42578125" style="60" customWidth="1"/>
    <col min="15908" max="16124" width="11.42578125" style="60"/>
    <col min="16125" max="16125" width="18.140625" style="60" customWidth="1"/>
    <col min="16126" max="16126" width="0" style="60" hidden="1" customWidth="1"/>
    <col min="16127" max="16127" width="19.85546875" style="60" bestFit="1" customWidth="1"/>
    <col min="16128" max="16128" width="0" style="60" hidden="1" customWidth="1"/>
    <col min="16129" max="16129" width="20.140625" style="60" bestFit="1" customWidth="1"/>
    <col min="16130" max="16130" width="14.28515625" style="60" customWidth="1"/>
    <col min="16131" max="16131" width="16.42578125" style="60" customWidth="1"/>
    <col min="16132" max="16132" width="0" style="60" hidden="1" customWidth="1"/>
    <col min="16133" max="16133" width="23" style="60" customWidth="1"/>
    <col min="16134" max="16134" width="0" style="60" hidden="1" customWidth="1"/>
    <col min="16135" max="16135" width="21.42578125" style="60" customWidth="1"/>
    <col min="16136" max="16136" width="17.85546875" style="60" customWidth="1"/>
    <col min="16137" max="16138" width="14.28515625" style="60" customWidth="1"/>
    <col min="16139" max="16139" width="47.28515625" style="60" customWidth="1"/>
    <col min="16140" max="16140" width="26" style="60" customWidth="1"/>
    <col min="16141" max="16141" width="19.7109375" style="60" customWidth="1"/>
    <col min="16142" max="16142" width="20.28515625" style="60" customWidth="1"/>
    <col min="16143" max="16143" width="14.28515625" style="60" customWidth="1"/>
    <col min="16144" max="16144" width="15.42578125" style="60" customWidth="1"/>
    <col min="16145" max="16145" width="18" style="60" customWidth="1"/>
    <col min="16146" max="16146" width="18.7109375" style="60" customWidth="1"/>
    <col min="16147" max="16147" width="15.42578125" style="60" customWidth="1"/>
    <col min="16148" max="16150" width="11.28515625" style="60" customWidth="1"/>
    <col min="16151" max="16151" width="15.28515625" style="60" customWidth="1"/>
    <col min="16152" max="16153" width="11.28515625" style="60" customWidth="1"/>
    <col min="16154" max="16154" width="19.28515625" style="60" customWidth="1"/>
    <col min="16155" max="16155" width="26.42578125" style="60" customWidth="1"/>
    <col min="16156" max="16156" width="25.5703125" style="60" customWidth="1"/>
    <col min="16157" max="16163" width="11.42578125" style="60" customWidth="1"/>
    <col min="16164" max="16384" width="11.42578125" style="60"/>
  </cols>
  <sheetData>
    <row r="1" spans="1:28" s="235" customFormat="1" ht="24" customHeight="1" x14ac:dyDescent="0.25">
      <c r="A1" s="242" t="s">
        <v>356</v>
      </c>
      <c r="B1" s="242"/>
      <c r="C1" s="242"/>
      <c r="D1" s="242"/>
      <c r="E1" s="242"/>
      <c r="F1" s="242"/>
      <c r="G1" s="224"/>
      <c r="H1" s="225"/>
      <c r="I1" s="226"/>
      <c r="J1" s="227"/>
      <c r="K1" s="149"/>
      <c r="L1" s="149"/>
      <c r="M1" s="149"/>
      <c r="N1" s="228"/>
      <c r="O1" s="149"/>
      <c r="P1" s="229" t="s">
        <v>85</v>
      </c>
      <c r="Q1" s="230"/>
      <c r="R1" s="230"/>
      <c r="S1" s="230"/>
      <c r="T1" s="230"/>
      <c r="U1" s="230"/>
      <c r="V1" s="230"/>
      <c r="W1" s="230"/>
      <c r="X1" s="230"/>
      <c r="Y1" s="231"/>
      <c r="Z1" s="232" t="s">
        <v>86</v>
      </c>
      <c r="AA1" s="233"/>
      <c r="AB1" s="234"/>
    </row>
    <row r="2" spans="1:28" s="238" customFormat="1" ht="36.75" customHeight="1" x14ac:dyDescent="0.25">
      <c r="A2" s="236" t="s">
        <v>87</v>
      </c>
      <c r="B2" s="236" t="s">
        <v>89</v>
      </c>
      <c r="C2" s="236" t="s">
        <v>90</v>
      </c>
      <c r="D2" s="236" t="s">
        <v>91</v>
      </c>
      <c r="E2" s="236" t="s">
        <v>5</v>
      </c>
      <c r="F2" s="237" t="s">
        <v>92</v>
      </c>
      <c r="G2" s="238" t="s">
        <v>93</v>
      </c>
      <c r="H2" s="237" t="s">
        <v>94</v>
      </c>
      <c r="I2" s="237" t="s">
        <v>95</v>
      </c>
      <c r="J2" s="237" t="s">
        <v>96</v>
      </c>
      <c r="K2" s="239" t="s">
        <v>6</v>
      </c>
      <c r="L2" s="239" t="s">
        <v>97</v>
      </c>
      <c r="M2" s="239" t="s">
        <v>98</v>
      </c>
      <c r="N2" s="240" t="s">
        <v>99</v>
      </c>
      <c r="O2" s="239" t="s">
        <v>100</v>
      </c>
      <c r="P2" s="239" t="s">
        <v>101</v>
      </c>
      <c r="Q2" s="239" t="s">
        <v>102</v>
      </c>
      <c r="R2" s="239" t="s">
        <v>103</v>
      </c>
      <c r="S2" s="239" t="s">
        <v>104</v>
      </c>
      <c r="T2" s="239" t="s">
        <v>105</v>
      </c>
      <c r="U2" s="239" t="s">
        <v>106</v>
      </c>
      <c r="V2" s="239" t="s">
        <v>107</v>
      </c>
      <c r="W2" s="239" t="s">
        <v>108</v>
      </c>
      <c r="X2" s="239" t="s">
        <v>109</v>
      </c>
      <c r="Y2" s="239" t="s">
        <v>110</v>
      </c>
      <c r="Z2" s="241" t="s">
        <v>7</v>
      </c>
      <c r="AA2" s="241" t="s">
        <v>111</v>
      </c>
      <c r="AB2" s="241" t="s">
        <v>112</v>
      </c>
    </row>
    <row r="3" spans="1:28" s="62" customFormat="1" ht="22.5" x14ac:dyDescent="0.25">
      <c r="A3" s="215" t="s">
        <v>113</v>
      </c>
      <c r="B3" s="215" t="s">
        <v>114</v>
      </c>
      <c r="C3" s="64" t="s">
        <v>115</v>
      </c>
      <c r="D3" s="64" t="s">
        <v>116</v>
      </c>
      <c r="E3" s="65"/>
      <c r="F3" s="66" t="s">
        <v>117</v>
      </c>
      <c r="G3" s="67" t="s">
        <v>118</v>
      </c>
      <c r="H3" s="61">
        <v>1</v>
      </c>
      <c r="I3" s="61" t="s">
        <v>119</v>
      </c>
      <c r="J3" s="61">
        <f>[1]PI!$T$221</f>
        <v>1</v>
      </c>
      <c r="K3" s="61"/>
      <c r="L3" s="61"/>
      <c r="M3" s="61"/>
      <c r="N3" s="61"/>
      <c r="O3" s="61"/>
      <c r="P3" s="61"/>
      <c r="Q3" s="61"/>
      <c r="R3" s="61">
        <v>50</v>
      </c>
      <c r="S3" s="61">
        <f>R3</f>
        <v>50</v>
      </c>
      <c r="T3" s="61"/>
      <c r="U3" s="61"/>
      <c r="V3" s="61"/>
      <c r="W3" s="61"/>
      <c r="X3" s="61"/>
      <c r="Y3" s="61"/>
      <c r="Z3" s="68" t="s">
        <v>120</v>
      </c>
      <c r="AA3" s="69"/>
      <c r="AB3" s="69"/>
    </row>
    <row r="4" spans="1:28" ht="45" x14ac:dyDescent="0.2">
      <c r="A4" s="217"/>
      <c r="B4" s="217"/>
      <c r="C4" s="72"/>
      <c r="D4" s="72"/>
      <c r="E4" s="73"/>
      <c r="F4" s="66" t="s">
        <v>121</v>
      </c>
      <c r="G4" s="67" t="s">
        <v>122</v>
      </c>
      <c r="H4" s="74">
        <v>4</v>
      </c>
      <c r="I4" s="75">
        <v>1</v>
      </c>
      <c r="J4" s="75">
        <f>[1]PI!$T$223</f>
        <v>1</v>
      </c>
      <c r="K4" s="61" t="s">
        <v>123</v>
      </c>
      <c r="L4" s="61" t="s">
        <v>124</v>
      </c>
      <c r="M4" s="61" t="s">
        <v>125</v>
      </c>
      <c r="N4" s="61">
        <v>41109</v>
      </c>
      <c r="O4" s="61"/>
      <c r="P4" s="61"/>
      <c r="Q4" s="61"/>
      <c r="R4" s="61">
        <f>[1]PI!$U$223</f>
        <v>80</v>
      </c>
      <c r="S4" s="61">
        <f>R4</f>
        <v>80</v>
      </c>
      <c r="T4" s="61"/>
      <c r="U4" s="61"/>
      <c r="V4" s="61"/>
      <c r="W4" s="61"/>
      <c r="X4" s="61"/>
      <c r="Y4" s="61"/>
      <c r="Z4" s="68" t="s">
        <v>120</v>
      </c>
      <c r="AA4" s="69"/>
      <c r="AB4" s="69"/>
    </row>
    <row r="5" spans="1:28" ht="34.5" thickBot="1" x14ac:dyDescent="0.25">
      <c r="A5" s="217"/>
      <c r="B5" s="217"/>
      <c r="C5" s="72"/>
      <c r="D5" s="77"/>
      <c r="E5" s="73"/>
      <c r="F5" s="66" t="s">
        <v>126</v>
      </c>
      <c r="G5" s="67" t="s">
        <v>127</v>
      </c>
      <c r="H5" s="74">
        <v>2</v>
      </c>
      <c r="I5" s="75">
        <v>0</v>
      </c>
      <c r="J5" s="75">
        <f>[1]PI!$T$224</f>
        <v>1</v>
      </c>
      <c r="K5" s="61"/>
      <c r="L5" s="61"/>
      <c r="M5" s="61"/>
      <c r="N5" s="61"/>
      <c r="O5" s="61"/>
      <c r="P5" s="61"/>
      <c r="Q5" s="61"/>
      <c r="R5" s="61">
        <f>[1]PI!$U$224</f>
        <v>80</v>
      </c>
      <c r="S5" s="61">
        <f>R5</f>
        <v>80</v>
      </c>
      <c r="T5" s="61"/>
      <c r="U5" s="61"/>
      <c r="V5" s="61"/>
      <c r="W5" s="61"/>
      <c r="X5" s="61"/>
      <c r="Y5" s="61"/>
      <c r="Z5" s="78" t="s">
        <v>120</v>
      </c>
      <c r="AA5" s="79"/>
      <c r="AB5" s="79"/>
    </row>
    <row r="6" spans="1:28" ht="78.75" customHeight="1" x14ac:dyDescent="0.2">
      <c r="A6" s="217"/>
      <c r="B6" s="217"/>
      <c r="C6" s="72"/>
      <c r="D6" s="64" t="s">
        <v>128</v>
      </c>
      <c r="E6" s="73"/>
      <c r="F6" s="64" t="s">
        <v>129</v>
      </c>
      <c r="G6" s="64" t="s">
        <v>130</v>
      </c>
      <c r="H6" s="80">
        <v>1000</v>
      </c>
      <c r="I6" s="81">
        <v>344</v>
      </c>
      <c r="J6" s="81">
        <f>[1]PI!$T$225</f>
        <v>356</v>
      </c>
      <c r="K6" s="61" t="s">
        <v>131</v>
      </c>
      <c r="L6" s="61" t="s">
        <v>132</v>
      </c>
      <c r="M6" s="61" t="s">
        <v>133</v>
      </c>
      <c r="N6" s="61">
        <v>41192</v>
      </c>
      <c r="O6" s="61">
        <v>30</v>
      </c>
      <c r="P6" s="61" t="s">
        <v>134</v>
      </c>
      <c r="Q6" s="61"/>
      <c r="R6" s="61">
        <f>[1]PI!$U$225</f>
        <v>500</v>
      </c>
      <c r="S6" s="61">
        <f>R6</f>
        <v>500</v>
      </c>
      <c r="T6" s="61"/>
      <c r="U6" s="61"/>
      <c r="V6" s="61"/>
      <c r="W6" s="61"/>
      <c r="X6" s="61"/>
      <c r="Y6" s="61"/>
      <c r="Z6" s="82" t="s">
        <v>135</v>
      </c>
      <c r="AA6" s="82"/>
      <c r="AB6" s="83"/>
    </row>
    <row r="7" spans="1:28" ht="77.25" customHeight="1" x14ac:dyDescent="0.2">
      <c r="A7" s="217"/>
      <c r="B7" s="217"/>
      <c r="C7" s="72"/>
      <c r="D7" s="72"/>
      <c r="E7" s="73"/>
      <c r="F7" s="72"/>
      <c r="G7" s="72"/>
      <c r="H7" s="84"/>
      <c r="I7" s="85"/>
      <c r="J7" s="85"/>
      <c r="K7" s="61"/>
      <c r="L7" s="61" t="s">
        <v>136</v>
      </c>
      <c r="M7" s="61" t="s">
        <v>137</v>
      </c>
      <c r="N7" s="61">
        <v>41220</v>
      </c>
      <c r="O7" s="61"/>
      <c r="P7" s="61"/>
      <c r="Q7" s="61"/>
      <c r="R7" s="61"/>
      <c r="S7" s="61"/>
      <c r="T7" s="61"/>
      <c r="U7" s="61"/>
      <c r="V7" s="61"/>
      <c r="W7" s="61"/>
      <c r="X7" s="61"/>
      <c r="Y7" s="61"/>
      <c r="Z7" s="70"/>
      <c r="AA7" s="70"/>
      <c r="AB7" s="86"/>
    </row>
    <row r="8" spans="1:28" ht="78" customHeight="1" thickBot="1" x14ac:dyDescent="0.25">
      <c r="A8" s="217"/>
      <c r="B8" s="218"/>
      <c r="C8" s="77"/>
      <c r="D8" s="77"/>
      <c r="E8" s="73"/>
      <c r="F8" s="77"/>
      <c r="G8" s="77"/>
      <c r="H8" s="88"/>
      <c r="I8" s="89"/>
      <c r="J8" s="89"/>
      <c r="K8" s="61"/>
      <c r="L8" s="61" t="s">
        <v>138</v>
      </c>
      <c r="M8" s="61" t="s">
        <v>139</v>
      </c>
      <c r="N8" s="61">
        <v>42133</v>
      </c>
      <c r="O8" s="61"/>
      <c r="P8" s="61"/>
      <c r="Q8" s="61"/>
      <c r="R8" s="61"/>
      <c r="S8" s="61"/>
      <c r="T8" s="61"/>
      <c r="U8" s="61"/>
      <c r="V8" s="61"/>
      <c r="W8" s="61"/>
      <c r="X8" s="61"/>
      <c r="Y8" s="61"/>
      <c r="Z8" s="90"/>
      <c r="AA8" s="90"/>
      <c r="AB8" s="91"/>
    </row>
    <row r="9" spans="1:28" ht="78.75" customHeight="1" x14ac:dyDescent="0.2">
      <c r="A9" s="217"/>
      <c r="B9" s="214" t="s">
        <v>140</v>
      </c>
      <c r="C9" s="64"/>
      <c r="D9" s="64" t="s">
        <v>141</v>
      </c>
      <c r="E9" s="73"/>
      <c r="F9" s="64" t="s">
        <v>142</v>
      </c>
      <c r="G9" s="64" t="s">
        <v>143</v>
      </c>
      <c r="H9" s="80">
        <v>4000</v>
      </c>
      <c r="I9" s="81">
        <v>478</v>
      </c>
      <c r="J9" s="81">
        <f>[1]PI!$T$228</f>
        <v>1622</v>
      </c>
      <c r="K9" s="61" t="s">
        <v>144</v>
      </c>
      <c r="L9" s="61" t="s">
        <v>145</v>
      </c>
      <c r="M9" s="61" t="s">
        <v>146</v>
      </c>
      <c r="N9" s="61">
        <v>41215</v>
      </c>
      <c r="O9" s="61">
        <v>0</v>
      </c>
      <c r="P9" s="61"/>
      <c r="Q9" s="61"/>
      <c r="R9" s="61">
        <v>2000</v>
      </c>
      <c r="S9" s="61"/>
      <c r="T9" s="61"/>
      <c r="U9" s="61"/>
      <c r="V9" s="61"/>
      <c r="W9" s="61"/>
      <c r="X9" s="61"/>
      <c r="Y9" s="61"/>
      <c r="Z9" s="82" t="s">
        <v>135</v>
      </c>
      <c r="AA9" s="82"/>
      <c r="AB9" s="82"/>
    </row>
    <row r="10" spans="1:28" ht="48" customHeight="1" x14ac:dyDescent="0.2">
      <c r="A10" s="217"/>
      <c r="B10" s="216"/>
      <c r="C10" s="72"/>
      <c r="D10" s="72"/>
      <c r="E10" s="73"/>
      <c r="F10" s="72"/>
      <c r="G10" s="72"/>
      <c r="H10" s="84"/>
      <c r="I10" s="85"/>
      <c r="J10" s="85"/>
      <c r="K10" s="61"/>
      <c r="L10" s="61" t="s">
        <v>147</v>
      </c>
      <c r="M10" s="61" t="s">
        <v>148</v>
      </c>
      <c r="N10" s="61">
        <v>41274</v>
      </c>
      <c r="O10" s="61"/>
      <c r="P10" s="61"/>
      <c r="Q10" s="61"/>
      <c r="R10" s="61"/>
      <c r="S10" s="61"/>
      <c r="T10" s="61"/>
      <c r="U10" s="61"/>
      <c r="V10" s="61"/>
      <c r="W10" s="61"/>
      <c r="X10" s="61"/>
      <c r="Y10" s="61"/>
      <c r="Z10" s="92"/>
      <c r="AA10" s="92"/>
      <c r="AB10" s="92"/>
    </row>
    <row r="11" spans="1:28" ht="65.25" customHeight="1" x14ac:dyDescent="0.2">
      <c r="A11" s="217"/>
      <c r="B11" s="216"/>
      <c r="C11" s="72"/>
      <c r="D11" s="72"/>
      <c r="E11" s="73"/>
      <c r="F11" s="72"/>
      <c r="G11" s="72"/>
      <c r="H11" s="84"/>
      <c r="I11" s="85"/>
      <c r="J11" s="85"/>
      <c r="K11" s="61" t="s">
        <v>149</v>
      </c>
      <c r="L11" s="61" t="s">
        <v>150</v>
      </c>
      <c r="M11" s="61" t="s">
        <v>151</v>
      </c>
      <c r="N11" s="61">
        <v>41155</v>
      </c>
      <c r="O11" s="61">
        <v>0</v>
      </c>
      <c r="P11" s="61" t="s">
        <v>152</v>
      </c>
      <c r="Q11" s="61"/>
      <c r="R11" s="61"/>
      <c r="S11" s="61"/>
      <c r="T11" s="61"/>
      <c r="U11" s="61"/>
      <c r="V11" s="61"/>
      <c r="W11" s="61">
        <f>R9</f>
        <v>2000</v>
      </c>
      <c r="X11" s="61"/>
      <c r="Y11" s="61"/>
      <c r="Z11" s="63" t="s">
        <v>135</v>
      </c>
      <c r="AA11" s="63"/>
      <c r="AB11" s="93"/>
    </row>
    <row r="12" spans="1:28" ht="87.75" customHeight="1" x14ac:dyDescent="0.2">
      <c r="A12" s="217"/>
      <c r="B12" s="216"/>
      <c r="C12" s="72"/>
      <c r="D12" s="77"/>
      <c r="E12" s="73"/>
      <c r="F12" s="77"/>
      <c r="G12" s="77"/>
      <c r="H12" s="88"/>
      <c r="I12" s="89"/>
      <c r="J12" s="89"/>
      <c r="K12" s="61"/>
      <c r="L12" s="61" t="s">
        <v>153</v>
      </c>
      <c r="M12" s="61" t="s">
        <v>154</v>
      </c>
      <c r="N12" s="61">
        <v>41243</v>
      </c>
      <c r="O12" s="61"/>
      <c r="P12" s="61"/>
      <c r="Q12" s="61"/>
      <c r="R12" s="61"/>
      <c r="S12" s="61"/>
      <c r="T12" s="61"/>
      <c r="U12" s="61"/>
      <c r="V12" s="61"/>
      <c r="W12" s="61"/>
      <c r="X12" s="61"/>
      <c r="Y12" s="61"/>
      <c r="Z12" s="92"/>
      <c r="AA12" s="92"/>
      <c r="AB12" s="94"/>
    </row>
    <row r="13" spans="1:28" ht="64.5" customHeight="1" x14ac:dyDescent="0.2">
      <c r="A13" s="217"/>
      <c r="B13" s="216"/>
      <c r="C13" s="72"/>
      <c r="D13" s="64"/>
      <c r="E13" s="73"/>
      <c r="F13" s="64" t="s">
        <v>155</v>
      </c>
      <c r="G13" s="64" t="s">
        <v>156</v>
      </c>
      <c r="H13" s="80">
        <v>20</v>
      </c>
      <c r="I13" s="81">
        <v>1</v>
      </c>
      <c r="J13" s="81">
        <f>[1]PI!$T$230</f>
        <v>6</v>
      </c>
      <c r="K13" s="61" t="s">
        <v>157</v>
      </c>
      <c r="L13" s="61" t="s">
        <v>132</v>
      </c>
      <c r="M13" s="61" t="s">
        <v>133</v>
      </c>
      <c r="N13" s="61">
        <v>41122</v>
      </c>
      <c r="O13" s="61">
        <v>40</v>
      </c>
      <c r="P13" s="61" t="s">
        <v>158</v>
      </c>
      <c r="Q13" s="61"/>
      <c r="R13" s="61">
        <f>[1]PI!$U$230</f>
        <v>200</v>
      </c>
      <c r="S13" s="61">
        <f>R13</f>
        <v>200</v>
      </c>
      <c r="T13" s="61"/>
      <c r="U13" s="61"/>
      <c r="V13" s="61"/>
      <c r="W13" s="61"/>
      <c r="X13" s="61"/>
      <c r="Y13" s="61"/>
      <c r="Z13" s="63" t="s">
        <v>135</v>
      </c>
      <c r="AA13" s="63"/>
      <c r="AB13" s="63"/>
    </row>
    <row r="14" spans="1:28" ht="64.5" customHeight="1" x14ac:dyDescent="0.2">
      <c r="A14" s="217"/>
      <c r="B14" s="216"/>
      <c r="C14" s="72"/>
      <c r="D14" s="72"/>
      <c r="E14" s="73"/>
      <c r="F14" s="72"/>
      <c r="G14" s="72"/>
      <c r="H14" s="84"/>
      <c r="I14" s="85"/>
      <c r="J14" s="85"/>
      <c r="K14" s="61"/>
      <c r="L14" s="61" t="s">
        <v>136</v>
      </c>
      <c r="M14" s="61" t="s">
        <v>137</v>
      </c>
      <c r="N14" s="61">
        <v>41136</v>
      </c>
      <c r="O14" s="61"/>
      <c r="P14" s="61"/>
      <c r="Q14" s="61"/>
      <c r="R14" s="61"/>
      <c r="S14" s="61"/>
      <c r="T14" s="61"/>
      <c r="U14" s="61"/>
      <c r="V14" s="61"/>
      <c r="W14" s="61"/>
      <c r="X14" s="61"/>
      <c r="Y14" s="61"/>
      <c r="Z14" s="70"/>
      <c r="AA14" s="70"/>
      <c r="AB14" s="70"/>
    </row>
    <row r="15" spans="1:28" ht="58.5" customHeight="1" x14ac:dyDescent="0.2">
      <c r="A15" s="217"/>
      <c r="B15" s="216"/>
      <c r="C15" s="72"/>
      <c r="D15" s="72"/>
      <c r="E15" s="73"/>
      <c r="F15" s="77"/>
      <c r="G15" s="77"/>
      <c r="H15" s="88"/>
      <c r="I15" s="89"/>
      <c r="J15" s="89"/>
      <c r="K15" s="61"/>
      <c r="L15" s="61" t="s">
        <v>138</v>
      </c>
      <c r="M15" s="61" t="s">
        <v>139</v>
      </c>
      <c r="N15" s="61">
        <v>41153</v>
      </c>
      <c r="O15" s="61"/>
      <c r="P15" s="61"/>
      <c r="Q15" s="61"/>
      <c r="R15" s="61"/>
      <c r="S15" s="61"/>
      <c r="T15" s="61"/>
      <c r="U15" s="61"/>
      <c r="V15" s="61"/>
      <c r="W15" s="61"/>
      <c r="X15" s="61"/>
      <c r="Y15" s="61"/>
      <c r="Z15" s="92"/>
      <c r="AA15" s="92"/>
      <c r="AB15" s="92"/>
    </row>
    <row r="16" spans="1:28" ht="105.75" customHeight="1" thickBot="1" x14ac:dyDescent="0.25">
      <c r="A16" s="217"/>
      <c r="B16" s="216"/>
      <c r="C16" s="72"/>
      <c r="D16" s="72"/>
      <c r="E16" s="73"/>
      <c r="F16" s="87" t="s">
        <v>159</v>
      </c>
      <c r="G16" s="87" t="s">
        <v>160</v>
      </c>
      <c r="H16" s="95">
        <v>10</v>
      </c>
      <c r="I16" s="75">
        <v>0</v>
      </c>
      <c r="J16" s="75">
        <v>5</v>
      </c>
      <c r="K16" s="61" t="s">
        <v>161</v>
      </c>
      <c r="L16" s="61" t="s">
        <v>132</v>
      </c>
      <c r="M16" s="61" t="s">
        <v>133</v>
      </c>
      <c r="N16" s="61">
        <v>41258</v>
      </c>
      <c r="O16" s="61">
        <v>200</v>
      </c>
      <c r="P16" s="61"/>
      <c r="Q16" s="61"/>
      <c r="R16" s="61">
        <v>400</v>
      </c>
      <c r="S16" s="61"/>
      <c r="T16" s="61"/>
      <c r="U16" s="61"/>
      <c r="V16" s="61"/>
      <c r="W16" s="61">
        <v>400</v>
      </c>
      <c r="X16" s="61"/>
      <c r="Y16" s="61"/>
      <c r="Z16" s="96" t="s">
        <v>135</v>
      </c>
      <c r="AA16" s="97"/>
      <c r="AB16" s="97"/>
    </row>
    <row r="17" spans="1:28" ht="58.5" customHeight="1" x14ac:dyDescent="0.2">
      <c r="A17" s="217"/>
      <c r="B17" s="216"/>
      <c r="C17" s="72"/>
      <c r="D17" s="72"/>
      <c r="E17" s="73"/>
      <c r="F17" s="64" t="s">
        <v>162</v>
      </c>
      <c r="G17" s="64" t="s">
        <v>163</v>
      </c>
      <c r="H17" s="80">
        <v>16</v>
      </c>
      <c r="I17" s="81">
        <v>3</v>
      </c>
      <c r="J17" s="81">
        <v>3</v>
      </c>
      <c r="K17" s="61" t="s">
        <v>164</v>
      </c>
      <c r="L17" s="61" t="s">
        <v>132</v>
      </c>
      <c r="M17" s="61" t="s">
        <v>133</v>
      </c>
      <c r="N17" s="61">
        <v>41046</v>
      </c>
      <c r="O17" s="61">
        <v>4</v>
      </c>
      <c r="P17" s="61" t="s">
        <v>158</v>
      </c>
      <c r="Q17" s="61"/>
      <c r="R17" s="61">
        <v>300</v>
      </c>
      <c r="S17" s="61"/>
      <c r="T17" s="61"/>
      <c r="U17" s="61"/>
      <c r="V17" s="61"/>
      <c r="W17" s="61">
        <v>300</v>
      </c>
      <c r="X17" s="61"/>
      <c r="Y17" s="61"/>
      <c r="Z17" s="98" t="s">
        <v>165</v>
      </c>
      <c r="AA17" s="99"/>
      <c r="AB17" s="100"/>
    </row>
    <row r="18" spans="1:28" ht="90.75" customHeight="1" x14ac:dyDescent="0.2">
      <c r="A18" s="217"/>
      <c r="B18" s="216"/>
      <c r="C18" s="72"/>
      <c r="D18" s="72"/>
      <c r="E18" s="73"/>
      <c r="F18" s="72"/>
      <c r="G18" s="72"/>
      <c r="H18" s="84"/>
      <c r="I18" s="85"/>
      <c r="J18" s="85"/>
      <c r="K18" s="61"/>
      <c r="L18" s="61" t="s">
        <v>136</v>
      </c>
      <c r="M18" s="61" t="s">
        <v>137</v>
      </c>
      <c r="N18" s="61">
        <v>41121</v>
      </c>
      <c r="O18" s="61"/>
      <c r="P18" s="61"/>
      <c r="Q18" s="61"/>
      <c r="R18" s="61"/>
      <c r="S18" s="61"/>
      <c r="T18" s="61"/>
      <c r="U18" s="61"/>
      <c r="V18" s="61"/>
      <c r="W18" s="61"/>
      <c r="X18" s="61"/>
      <c r="Y18" s="61"/>
      <c r="Z18" s="101"/>
      <c r="AA18" s="102"/>
      <c r="AB18" s="103"/>
    </row>
    <row r="19" spans="1:28" ht="73.5" customHeight="1" x14ac:dyDescent="0.2">
      <c r="A19" s="217"/>
      <c r="B19" s="216"/>
      <c r="C19" s="72"/>
      <c r="D19" s="72"/>
      <c r="E19" s="73"/>
      <c r="F19" s="72"/>
      <c r="G19" s="72"/>
      <c r="H19" s="84"/>
      <c r="I19" s="85"/>
      <c r="J19" s="85"/>
      <c r="K19" s="61"/>
      <c r="L19" s="61" t="s">
        <v>138</v>
      </c>
      <c r="M19" s="61" t="s">
        <v>139</v>
      </c>
      <c r="N19" s="61">
        <v>41227</v>
      </c>
      <c r="O19" s="61"/>
      <c r="P19" s="61"/>
      <c r="Q19" s="61"/>
      <c r="R19" s="61"/>
      <c r="S19" s="61"/>
      <c r="T19" s="61"/>
      <c r="U19" s="61"/>
      <c r="V19" s="61"/>
      <c r="W19" s="61"/>
      <c r="X19" s="61"/>
      <c r="Y19" s="61"/>
      <c r="Z19" s="104"/>
      <c r="AA19" s="105"/>
      <c r="AB19" s="106"/>
    </row>
    <row r="20" spans="1:28" ht="65.25" customHeight="1" x14ac:dyDescent="0.2">
      <c r="A20" s="217"/>
      <c r="B20" s="216"/>
      <c r="C20" s="72"/>
      <c r="D20" s="72"/>
      <c r="E20" s="73"/>
      <c r="F20" s="72"/>
      <c r="G20" s="72"/>
      <c r="H20" s="84"/>
      <c r="I20" s="85"/>
      <c r="J20" s="85"/>
      <c r="K20" s="61" t="s">
        <v>166</v>
      </c>
      <c r="L20" s="61" t="s">
        <v>132</v>
      </c>
      <c r="M20" s="61" t="s">
        <v>133</v>
      </c>
      <c r="N20" s="61">
        <v>41197</v>
      </c>
      <c r="O20" s="61">
        <v>20</v>
      </c>
      <c r="P20" s="61" t="s">
        <v>158</v>
      </c>
      <c r="Q20" s="61"/>
      <c r="R20" s="61"/>
      <c r="S20" s="61"/>
      <c r="T20" s="61"/>
      <c r="U20" s="61"/>
      <c r="V20" s="61"/>
      <c r="W20" s="61"/>
      <c r="X20" s="61"/>
      <c r="Y20" s="61"/>
      <c r="Z20" s="107" t="s">
        <v>135</v>
      </c>
      <c r="AA20" s="108"/>
      <c r="AB20" s="109"/>
    </row>
    <row r="21" spans="1:28" ht="83.25" customHeight="1" x14ac:dyDescent="0.2">
      <c r="A21" s="217"/>
      <c r="B21" s="216"/>
      <c r="C21" s="72"/>
      <c r="D21" s="72"/>
      <c r="E21" s="73"/>
      <c r="F21" s="72"/>
      <c r="G21" s="72"/>
      <c r="H21" s="84"/>
      <c r="I21" s="85"/>
      <c r="J21" s="85"/>
      <c r="K21" s="61"/>
      <c r="L21" s="61" t="s">
        <v>136</v>
      </c>
      <c r="M21" s="61" t="s">
        <v>137</v>
      </c>
      <c r="N21" s="61">
        <v>41243</v>
      </c>
      <c r="O21" s="61"/>
      <c r="P21" s="61"/>
      <c r="Q21" s="61"/>
      <c r="R21" s="61"/>
      <c r="S21" s="61"/>
      <c r="T21" s="61"/>
      <c r="U21" s="61"/>
      <c r="V21" s="61"/>
      <c r="W21" s="61"/>
      <c r="X21" s="61"/>
      <c r="Y21" s="61"/>
      <c r="Z21" s="101"/>
      <c r="AA21" s="102"/>
      <c r="AB21" s="103"/>
    </row>
    <row r="22" spans="1:28" ht="64.5" customHeight="1" x14ac:dyDescent="0.2">
      <c r="A22" s="217"/>
      <c r="B22" s="216"/>
      <c r="C22" s="72"/>
      <c r="D22" s="72"/>
      <c r="E22" s="73"/>
      <c r="F22" s="72"/>
      <c r="G22" s="72"/>
      <c r="H22" s="84"/>
      <c r="I22" s="85"/>
      <c r="J22" s="85"/>
      <c r="K22" s="61"/>
      <c r="L22" s="61" t="s">
        <v>138</v>
      </c>
      <c r="M22" s="61" t="s">
        <v>139</v>
      </c>
      <c r="N22" s="61">
        <v>41029</v>
      </c>
      <c r="O22" s="61"/>
      <c r="P22" s="61"/>
      <c r="Q22" s="61"/>
      <c r="R22" s="61"/>
      <c r="S22" s="61"/>
      <c r="T22" s="61"/>
      <c r="U22" s="61"/>
      <c r="V22" s="61"/>
      <c r="W22" s="61"/>
      <c r="X22" s="61"/>
      <c r="Y22" s="61"/>
      <c r="Z22" s="104"/>
      <c r="AA22" s="105"/>
      <c r="AB22" s="106"/>
    </row>
    <row r="23" spans="1:28" ht="54" customHeight="1" x14ac:dyDescent="0.2">
      <c r="A23" s="217"/>
      <c r="B23" s="216"/>
      <c r="C23" s="72"/>
      <c r="D23" s="72"/>
      <c r="E23" s="73"/>
      <c r="F23" s="72"/>
      <c r="G23" s="72"/>
      <c r="H23" s="84"/>
      <c r="I23" s="85"/>
      <c r="J23" s="85"/>
      <c r="K23" s="61" t="s">
        <v>167</v>
      </c>
      <c r="L23" s="61" t="s">
        <v>132</v>
      </c>
      <c r="M23" s="61" t="s">
        <v>133</v>
      </c>
      <c r="N23" s="61">
        <v>41159</v>
      </c>
      <c r="O23" s="61">
        <v>30</v>
      </c>
      <c r="P23" s="61" t="s">
        <v>158</v>
      </c>
      <c r="Q23" s="61"/>
      <c r="R23" s="61"/>
      <c r="S23" s="61"/>
      <c r="T23" s="61"/>
      <c r="U23" s="61"/>
      <c r="V23" s="61"/>
      <c r="W23" s="61"/>
      <c r="X23" s="61"/>
      <c r="Y23" s="61"/>
      <c r="Z23" s="65" t="s">
        <v>168</v>
      </c>
      <c r="AA23" s="108"/>
      <c r="AB23" s="109"/>
    </row>
    <row r="24" spans="1:28" ht="22.5" x14ac:dyDescent="0.2">
      <c r="A24" s="217"/>
      <c r="B24" s="216"/>
      <c r="C24" s="72"/>
      <c r="D24" s="72"/>
      <c r="E24" s="73"/>
      <c r="F24" s="72"/>
      <c r="G24" s="72"/>
      <c r="H24" s="84"/>
      <c r="I24" s="85"/>
      <c r="J24" s="85"/>
      <c r="K24" s="61"/>
      <c r="L24" s="61" t="s">
        <v>136</v>
      </c>
      <c r="M24" s="61" t="s">
        <v>137</v>
      </c>
      <c r="N24" s="61">
        <v>41206</v>
      </c>
      <c r="O24" s="61"/>
      <c r="P24" s="61"/>
      <c r="Q24" s="61"/>
      <c r="R24" s="61"/>
      <c r="S24" s="61"/>
      <c r="T24" s="61"/>
      <c r="U24" s="61"/>
      <c r="V24" s="61"/>
      <c r="W24" s="61"/>
      <c r="X24" s="61"/>
      <c r="Y24" s="61"/>
      <c r="Z24" s="73"/>
      <c r="AA24" s="102"/>
      <c r="AB24" s="103"/>
    </row>
    <row r="25" spans="1:28" ht="90" customHeight="1" thickBot="1" x14ac:dyDescent="0.25">
      <c r="A25" s="217"/>
      <c r="B25" s="216"/>
      <c r="C25" s="72"/>
      <c r="D25" s="77"/>
      <c r="E25" s="73"/>
      <c r="F25" s="77"/>
      <c r="G25" s="77"/>
      <c r="H25" s="88"/>
      <c r="I25" s="89"/>
      <c r="J25" s="89"/>
      <c r="K25" s="61"/>
      <c r="L25" s="61" t="s">
        <v>138</v>
      </c>
      <c r="M25" s="61" t="s">
        <v>139</v>
      </c>
      <c r="N25" s="61">
        <v>41500</v>
      </c>
      <c r="O25" s="61"/>
      <c r="P25" s="61" t="s">
        <v>169</v>
      </c>
      <c r="Q25" s="61"/>
      <c r="R25" s="61"/>
      <c r="S25" s="61"/>
      <c r="T25" s="61"/>
      <c r="U25" s="61"/>
      <c r="V25" s="61"/>
      <c r="W25" s="61"/>
      <c r="X25" s="61"/>
      <c r="Y25" s="61"/>
      <c r="Z25" s="110"/>
      <c r="AA25" s="111"/>
      <c r="AB25" s="112"/>
    </row>
    <row r="26" spans="1:28" ht="83.25" customHeight="1" x14ac:dyDescent="0.2">
      <c r="A26" s="217"/>
      <c r="B26" s="216"/>
      <c r="C26" s="72"/>
      <c r="D26" s="63" t="s">
        <v>170</v>
      </c>
      <c r="E26" s="73"/>
      <c r="F26" s="64" t="s">
        <v>171</v>
      </c>
      <c r="G26" s="64" t="s">
        <v>172</v>
      </c>
      <c r="H26" s="80">
        <v>1</v>
      </c>
      <c r="I26" s="81">
        <v>1</v>
      </c>
      <c r="J26" s="81"/>
      <c r="K26" s="61" t="s">
        <v>173</v>
      </c>
      <c r="L26" s="61" t="s">
        <v>132</v>
      </c>
      <c r="M26" s="61" t="s">
        <v>133</v>
      </c>
      <c r="N26" s="61">
        <v>41080</v>
      </c>
      <c r="O26" s="61">
        <v>2</v>
      </c>
      <c r="P26" s="61" t="s">
        <v>169</v>
      </c>
      <c r="Q26" s="61"/>
      <c r="R26" s="61"/>
      <c r="S26" s="61"/>
      <c r="T26" s="61"/>
      <c r="U26" s="61"/>
      <c r="V26" s="61"/>
      <c r="W26" s="61"/>
      <c r="X26" s="61"/>
      <c r="Y26" s="61"/>
      <c r="Z26" s="82"/>
      <c r="AA26" s="82"/>
      <c r="AB26" s="83"/>
    </row>
    <row r="27" spans="1:28" ht="83.25" customHeight="1" x14ac:dyDescent="0.2">
      <c r="A27" s="217"/>
      <c r="B27" s="216"/>
      <c r="C27" s="72"/>
      <c r="D27" s="70"/>
      <c r="E27" s="73"/>
      <c r="F27" s="72"/>
      <c r="G27" s="72"/>
      <c r="H27" s="84"/>
      <c r="I27" s="85"/>
      <c r="J27" s="85"/>
      <c r="K27" s="61"/>
      <c r="L27" s="61" t="s">
        <v>136</v>
      </c>
      <c r="M27" s="61" t="s">
        <v>137</v>
      </c>
      <c r="N27" s="61">
        <v>41096</v>
      </c>
      <c r="O27" s="61"/>
      <c r="P27" s="61"/>
      <c r="Q27" s="61"/>
      <c r="R27" s="61"/>
      <c r="S27" s="61"/>
      <c r="T27" s="61"/>
      <c r="U27" s="61"/>
      <c r="V27" s="61"/>
      <c r="W27" s="61"/>
      <c r="X27" s="61"/>
      <c r="Y27" s="61"/>
      <c r="Z27" s="70"/>
      <c r="AA27" s="70"/>
      <c r="AB27" s="86"/>
    </row>
    <row r="28" spans="1:28" ht="120.75" customHeight="1" x14ac:dyDescent="0.2">
      <c r="A28" s="217"/>
      <c r="B28" s="216"/>
      <c r="C28" s="72"/>
      <c r="D28" s="70"/>
      <c r="E28" s="73"/>
      <c r="F28" s="72"/>
      <c r="G28" s="77"/>
      <c r="H28" s="88"/>
      <c r="I28" s="89"/>
      <c r="J28" s="89"/>
      <c r="K28" s="61"/>
      <c r="L28" s="61" t="s">
        <v>138</v>
      </c>
      <c r="M28" s="61" t="s">
        <v>139</v>
      </c>
      <c r="N28" s="61">
        <v>41129</v>
      </c>
      <c r="O28" s="61"/>
      <c r="P28" s="61"/>
      <c r="Q28" s="61"/>
      <c r="R28" s="61"/>
      <c r="S28" s="61"/>
      <c r="T28" s="61"/>
      <c r="U28" s="61"/>
      <c r="V28" s="61"/>
      <c r="W28" s="61"/>
      <c r="X28" s="61"/>
      <c r="Y28" s="61"/>
      <c r="Z28" s="92"/>
      <c r="AA28" s="92"/>
      <c r="AB28" s="94"/>
    </row>
    <row r="29" spans="1:28" ht="77.25" customHeight="1" x14ac:dyDescent="0.2">
      <c r="A29" s="217"/>
      <c r="B29" s="216"/>
      <c r="C29" s="72"/>
      <c r="D29" s="70"/>
      <c r="E29" s="73"/>
      <c r="F29" s="72"/>
      <c r="G29" s="64" t="s">
        <v>174</v>
      </c>
      <c r="H29" s="80">
        <v>1</v>
      </c>
      <c r="I29" s="81">
        <v>0</v>
      </c>
      <c r="J29" s="81">
        <v>1</v>
      </c>
      <c r="K29" s="61" t="s">
        <v>175</v>
      </c>
      <c r="L29" s="61" t="s">
        <v>132</v>
      </c>
      <c r="M29" s="61" t="s">
        <v>133</v>
      </c>
      <c r="N29" s="61">
        <v>41258</v>
      </c>
      <c r="O29" s="61">
        <v>80</v>
      </c>
      <c r="P29" s="61" t="s">
        <v>169</v>
      </c>
      <c r="Q29" s="61"/>
      <c r="R29" s="61"/>
      <c r="S29" s="61"/>
      <c r="T29" s="61"/>
      <c r="U29" s="61"/>
      <c r="V29" s="61"/>
      <c r="W29" s="61"/>
      <c r="X29" s="61"/>
      <c r="Y29" s="61"/>
      <c r="Z29" s="63"/>
      <c r="AA29" s="63"/>
      <c r="AB29" s="93"/>
    </row>
    <row r="30" spans="1:28" ht="77.25" customHeight="1" thickBot="1" x14ac:dyDescent="0.25">
      <c r="A30" s="217"/>
      <c r="B30" s="216"/>
      <c r="C30" s="72"/>
      <c r="D30" s="92"/>
      <c r="E30" s="113"/>
      <c r="F30" s="77"/>
      <c r="G30" s="77"/>
      <c r="H30" s="88"/>
      <c r="I30" s="89"/>
      <c r="J30" s="89"/>
      <c r="K30" s="61"/>
      <c r="L30" s="61" t="s">
        <v>136</v>
      </c>
      <c r="M30" s="61" t="s">
        <v>176</v>
      </c>
      <c r="N30" s="61">
        <v>41274</v>
      </c>
      <c r="O30" s="61"/>
      <c r="P30" s="61"/>
      <c r="Q30" s="61"/>
      <c r="R30" s="61"/>
      <c r="S30" s="61"/>
      <c r="T30" s="61"/>
      <c r="U30" s="61"/>
      <c r="V30" s="61"/>
      <c r="W30" s="61"/>
      <c r="X30" s="61"/>
      <c r="Y30" s="61"/>
      <c r="Z30" s="90"/>
      <c r="AA30" s="90"/>
      <c r="AB30" s="91"/>
    </row>
    <row r="31" spans="1:28" ht="72" customHeight="1" x14ac:dyDescent="0.2">
      <c r="A31" s="217"/>
      <c r="B31" s="216"/>
      <c r="C31" s="72"/>
      <c r="D31" s="63" t="s">
        <v>177</v>
      </c>
      <c r="E31" s="114" t="s">
        <v>178</v>
      </c>
      <c r="F31" s="64" t="s">
        <v>179</v>
      </c>
      <c r="G31" s="64" t="s">
        <v>180</v>
      </c>
      <c r="H31" s="80">
        <v>4000</v>
      </c>
      <c r="I31" s="115">
        <v>420</v>
      </c>
      <c r="J31" s="115">
        <v>1500</v>
      </c>
      <c r="K31" s="61" t="s">
        <v>181</v>
      </c>
      <c r="L31" s="61" t="s">
        <v>182</v>
      </c>
      <c r="M31" s="61" t="s">
        <v>183</v>
      </c>
      <c r="N31" s="61">
        <v>41274</v>
      </c>
      <c r="O31" s="61">
        <v>30</v>
      </c>
      <c r="P31" s="61"/>
      <c r="Q31" s="61"/>
      <c r="R31" s="61">
        <v>1200</v>
      </c>
      <c r="S31" s="61"/>
      <c r="T31" s="61"/>
      <c r="U31" s="61"/>
      <c r="V31" s="61"/>
      <c r="W31" s="61">
        <f>R31</f>
        <v>1200</v>
      </c>
      <c r="X31" s="61"/>
      <c r="Y31" s="61"/>
      <c r="Z31" s="82" t="s">
        <v>135</v>
      </c>
      <c r="AA31" s="116"/>
      <c r="AB31" s="117"/>
    </row>
    <row r="32" spans="1:28" ht="57.75" customHeight="1" x14ac:dyDescent="0.2">
      <c r="A32" s="217"/>
      <c r="B32" s="216"/>
      <c r="C32" s="72"/>
      <c r="D32" s="70"/>
      <c r="E32" s="118"/>
      <c r="F32" s="72"/>
      <c r="G32" s="72"/>
      <c r="H32" s="84"/>
      <c r="I32" s="119"/>
      <c r="J32" s="119"/>
      <c r="K32" s="61"/>
      <c r="L32" s="61" t="s">
        <v>184</v>
      </c>
      <c r="M32" s="61" t="s">
        <v>185</v>
      </c>
      <c r="N32" s="61">
        <v>41274</v>
      </c>
      <c r="O32" s="61"/>
      <c r="P32" s="61"/>
      <c r="Q32" s="61"/>
      <c r="R32" s="61"/>
      <c r="S32" s="61"/>
      <c r="T32" s="61"/>
      <c r="U32" s="61"/>
      <c r="V32" s="61"/>
      <c r="W32" s="61"/>
      <c r="X32" s="61"/>
      <c r="Y32" s="61"/>
      <c r="Z32" s="70"/>
      <c r="AA32" s="120"/>
      <c r="AB32" s="121"/>
    </row>
    <row r="33" spans="1:28" s="122" customFormat="1" ht="54" customHeight="1" x14ac:dyDescent="0.2">
      <c r="A33" s="217"/>
      <c r="B33" s="216"/>
      <c r="C33" s="72"/>
      <c r="D33" s="70"/>
      <c r="E33" s="118"/>
      <c r="F33" s="72"/>
      <c r="G33" s="72"/>
      <c r="H33" s="84"/>
      <c r="I33" s="119"/>
      <c r="J33" s="119"/>
      <c r="K33" s="61" t="s">
        <v>186</v>
      </c>
      <c r="L33" s="61" t="s">
        <v>132</v>
      </c>
      <c r="M33" s="61" t="s">
        <v>133</v>
      </c>
      <c r="N33" s="61">
        <v>41123</v>
      </c>
      <c r="O33" s="61">
        <v>30</v>
      </c>
      <c r="P33" s="61" t="s">
        <v>169</v>
      </c>
      <c r="Q33" s="61"/>
      <c r="R33" s="61"/>
      <c r="S33" s="61"/>
      <c r="T33" s="61"/>
      <c r="U33" s="61"/>
      <c r="V33" s="61"/>
      <c r="W33" s="61"/>
      <c r="X33" s="61"/>
      <c r="Y33" s="61"/>
      <c r="Z33" s="70"/>
      <c r="AA33" s="120"/>
      <c r="AB33" s="121"/>
    </row>
    <row r="34" spans="1:28" s="122" customFormat="1" ht="54" customHeight="1" x14ac:dyDescent="0.2">
      <c r="A34" s="217"/>
      <c r="B34" s="216"/>
      <c r="C34" s="72"/>
      <c r="D34" s="70"/>
      <c r="E34" s="118"/>
      <c r="F34" s="72"/>
      <c r="G34" s="72"/>
      <c r="H34" s="84"/>
      <c r="I34" s="119"/>
      <c r="J34" s="119"/>
      <c r="K34" s="61"/>
      <c r="L34" s="61" t="s">
        <v>136</v>
      </c>
      <c r="M34" s="61" t="s">
        <v>137</v>
      </c>
      <c r="N34" s="61">
        <v>41143</v>
      </c>
      <c r="O34" s="61"/>
      <c r="P34" s="61"/>
      <c r="Q34" s="61"/>
      <c r="R34" s="61"/>
      <c r="S34" s="61"/>
      <c r="T34" s="61"/>
      <c r="U34" s="61"/>
      <c r="V34" s="61"/>
      <c r="W34" s="61"/>
      <c r="X34" s="61"/>
      <c r="Y34" s="61"/>
      <c r="Z34" s="70"/>
      <c r="AA34" s="120"/>
      <c r="AB34" s="121"/>
    </row>
    <row r="35" spans="1:28" s="122" customFormat="1" ht="23.25" thickBot="1" x14ac:dyDescent="0.25">
      <c r="A35" s="217"/>
      <c r="B35" s="216"/>
      <c r="C35" s="72"/>
      <c r="D35" s="92"/>
      <c r="E35" s="124"/>
      <c r="F35" s="77"/>
      <c r="G35" s="77"/>
      <c r="H35" s="88"/>
      <c r="I35" s="125"/>
      <c r="J35" s="125"/>
      <c r="K35" s="61"/>
      <c r="L35" s="61" t="s">
        <v>138</v>
      </c>
      <c r="M35" s="61" t="s">
        <v>139</v>
      </c>
      <c r="N35" s="61">
        <v>41273</v>
      </c>
      <c r="O35" s="61"/>
      <c r="P35" s="61"/>
      <c r="Q35" s="61"/>
      <c r="R35" s="61"/>
      <c r="S35" s="61"/>
      <c r="T35" s="61"/>
      <c r="U35" s="61"/>
      <c r="V35" s="61"/>
      <c r="W35" s="61"/>
      <c r="X35" s="61"/>
      <c r="Y35" s="61"/>
      <c r="Z35" s="90"/>
      <c r="AA35" s="126"/>
      <c r="AB35" s="127"/>
    </row>
    <row r="36" spans="1:28" s="122" customFormat="1" ht="33.75" x14ac:dyDescent="0.2">
      <c r="A36" s="217"/>
      <c r="B36" s="216"/>
      <c r="C36" s="72"/>
      <c r="D36" s="63"/>
      <c r="E36" s="129"/>
      <c r="F36" s="130" t="str">
        <f>[1]PI!$G$229</f>
        <v xml:space="preserve">Desarrollar e implementar sistemas silvopastoril en 2.000 hectáreas. </v>
      </c>
      <c r="G36" s="130" t="str">
        <f>[1]PI!$I$229</f>
        <v>Sistemas silvopastoril implementados</v>
      </c>
      <c r="H36" s="95">
        <f>[1]PI!$J$229</f>
        <v>2000</v>
      </c>
      <c r="I36" s="131"/>
      <c r="J36" s="132">
        <v>600</v>
      </c>
      <c r="K36" s="61"/>
      <c r="L36" s="61"/>
      <c r="M36" s="61"/>
      <c r="N36" s="61"/>
      <c r="O36" s="61"/>
      <c r="P36" s="61"/>
      <c r="Q36" s="61"/>
      <c r="R36" s="61">
        <v>1500</v>
      </c>
      <c r="S36" s="61"/>
      <c r="T36" s="61"/>
      <c r="U36" s="61"/>
      <c r="V36" s="61"/>
      <c r="W36" s="61">
        <f>R36</f>
        <v>1500</v>
      </c>
      <c r="X36" s="61"/>
      <c r="Y36" s="61"/>
      <c r="Z36" s="133"/>
      <c r="AA36" s="134"/>
      <c r="AB36" s="135"/>
    </row>
    <row r="37" spans="1:28" s="122" customFormat="1" ht="114.75" customHeight="1" x14ac:dyDescent="0.2">
      <c r="A37" s="217"/>
      <c r="B37" s="216"/>
      <c r="C37" s="72"/>
      <c r="D37" s="70"/>
      <c r="E37" s="136"/>
      <c r="F37" s="130" t="str">
        <f>[1]PI!$G$231</f>
        <v>Adquirir 100 reproductores puros ovinos – caprinos, para fortalecer  las pequeñas asociaciones agropecuarias.</v>
      </c>
      <c r="G37" s="130" t="str">
        <f>[1]PI!$I$231</f>
        <v>Reproductores puros ovinos – caprinos, para fortalecer  las pequeñas asociaciones agropecuarias adquiridos.</v>
      </c>
      <c r="H37" s="95">
        <v>100</v>
      </c>
      <c r="I37" s="131"/>
      <c r="J37" s="131">
        <v>100</v>
      </c>
      <c r="K37" s="61"/>
      <c r="L37" s="61"/>
      <c r="M37" s="61"/>
      <c r="N37" s="61"/>
      <c r="O37" s="61"/>
      <c r="P37" s="61"/>
      <c r="Q37" s="61"/>
      <c r="R37" s="61">
        <v>200</v>
      </c>
      <c r="S37" s="61">
        <f>R37</f>
        <v>200</v>
      </c>
      <c r="T37" s="61"/>
      <c r="U37" s="61"/>
      <c r="V37" s="61"/>
      <c r="W37" s="61"/>
      <c r="X37" s="61"/>
      <c r="Y37" s="61"/>
      <c r="Z37" s="137"/>
      <c r="AA37" s="138"/>
      <c r="AB37" s="130"/>
    </row>
    <row r="38" spans="1:28" s="122" customFormat="1" ht="104.25" customHeight="1" x14ac:dyDescent="0.2">
      <c r="A38" s="217"/>
      <c r="B38" s="219"/>
      <c r="C38" s="77"/>
      <c r="D38" s="92"/>
      <c r="E38" s="139"/>
      <c r="F38" s="130" t="str">
        <f>[1]PI!$G$234</f>
        <v>Construir y/o rehabilitar 10 mini-distritos de riego y/o pozos profundos con el apoyo del gobierno nacional.</v>
      </c>
      <c r="G38" s="130" t="str">
        <f>[1]PI!$I$234</f>
        <v>Mini-distritos de riego y/o pozos profundos con el apoyo del gobierno nacional construidos y/o rehabilitados</v>
      </c>
      <c r="H38" s="95">
        <v>10</v>
      </c>
      <c r="I38" s="131"/>
      <c r="J38" s="131">
        <v>4</v>
      </c>
      <c r="K38" s="61"/>
      <c r="L38" s="61"/>
      <c r="M38" s="61"/>
      <c r="N38" s="61"/>
      <c r="O38" s="61"/>
      <c r="P38" s="61"/>
      <c r="Q38" s="61"/>
      <c r="R38" s="61">
        <v>700</v>
      </c>
      <c r="S38" s="61"/>
      <c r="T38" s="61"/>
      <c r="U38" s="61"/>
      <c r="V38" s="61"/>
      <c r="W38" s="61">
        <f>R38</f>
        <v>700</v>
      </c>
      <c r="X38" s="61"/>
      <c r="Y38" s="61"/>
      <c r="Z38" s="137"/>
      <c r="AA38" s="138"/>
      <c r="AB38" s="130"/>
    </row>
    <row r="39" spans="1:28" s="122" customFormat="1" ht="104.25" customHeight="1" x14ac:dyDescent="0.2">
      <c r="A39" s="217"/>
      <c r="B39" s="214" t="s">
        <v>187</v>
      </c>
      <c r="C39" s="64"/>
      <c r="D39" s="63"/>
      <c r="E39" s="129" t="s">
        <v>187</v>
      </c>
      <c r="F39" s="64" t="s">
        <v>188</v>
      </c>
      <c r="G39" s="130" t="str">
        <f>[2]PI!$I$240</f>
        <v>Estudio de factibilidad de la Corporación Departamental de Turismo realizado.</v>
      </c>
      <c r="H39" s="95"/>
      <c r="I39" s="131"/>
      <c r="J39" s="131">
        <v>1</v>
      </c>
      <c r="K39" s="61"/>
      <c r="L39" s="61" t="s">
        <v>189</v>
      </c>
      <c r="M39" s="61" t="s">
        <v>190</v>
      </c>
      <c r="N39" s="61"/>
      <c r="O39" s="61"/>
      <c r="P39" s="61"/>
      <c r="Q39" s="61"/>
      <c r="R39" s="61">
        <v>75</v>
      </c>
      <c r="S39" s="61"/>
      <c r="T39" s="61"/>
      <c r="U39" s="61"/>
      <c r="V39" s="61"/>
      <c r="W39" s="61"/>
      <c r="X39" s="61"/>
      <c r="Y39" s="61"/>
      <c r="Z39" s="137"/>
      <c r="AA39" s="138"/>
      <c r="AB39" s="130"/>
    </row>
    <row r="40" spans="1:28" s="122" customFormat="1" ht="104.25" customHeight="1" x14ac:dyDescent="0.2">
      <c r="A40" s="217"/>
      <c r="B40" s="216"/>
      <c r="C40" s="72"/>
      <c r="D40" s="70"/>
      <c r="E40" s="136"/>
      <c r="F40" s="77"/>
      <c r="G40" s="130" t="str">
        <f>[2]PI!$I$241</f>
        <v>Corporación Departamental de Turismo creada y puesta en marcha.</v>
      </c>
      <c r="H40" s="95"/>
      <c r="I40" s="131"/>
      <c r="J40" s="131">
        <v>1</v>
      </c>
      <c r="K40" s="61"/>
      <c r="L40" s="61"/>
      <c r="M40" s="61"/>
      <c r="N40" s="61"/>
      <c r="O40" s="61"/>
      <c r="P40" s="61"/>
      <c r="Q40" s="61"/>
      <c r="R40" s="61"/>
      <c r="S40" s="61"/>
      <c r="T40" s="61"/>
      <c r="U40" s="61"/>
      <c r="V40" s="61"/>
      <c r="W40" s="61"/>
      <c r="X40" s="61"/>
      <c r="Y40" s="61"/>
      <c r="Z40" s="137"/>
      <c r="AA40" s="138"/>
      <c r="AB40" s="130"/>
    </row>
    <row r="41" spans="1:28" s="122" customFormat="1" ht="104.25" customHeight="1" x14ac:dyDescent="0.2">
      <c r="A41" s="217"/>
      <c r="B41" s="216"/>
      <c r="C41" s="72"/>
      <c r="D41" s="70"/>
      <c r="E41" s="136"/>
      <c r="F41" s="140" t="str">
        <f>[2]PI!$G$242</f>
        <v>Desarrollar cinco estrategias de promoción turística del departamento.</v>
      </c>
      <c r="G41" s="130" t="str">
        <f>[2]PI!$I$242</f>
        <v>Estrategias de promoción turística del departamento desarrolladas.</v>
      </c>
      <c r="H41" s="95"/>
      <c r="I41" s="131"/>
      <c r="J41" s="131">
        <v>1</v>
      </c>
      <c r="K41" s="61" t="s">
        <v>191</v>
      </c>
      <c r="L41" s="61"/>
      <c r="M41" s="61" t="s">
        <v>190</v>
      </c>
      <c r="N41" s="61"/>
      <c r="O41" s="61"/>
      <c r="P41" s="61"/>
      <c r="Q41" s="61"/>
      <c r="R41" s="61">
        <v>100</v>
      </c>
      <c r="S41" s="61">
        <f>R41</f>
        <v>100</v>
      </c>
      <c r="T41" s="61"/>
      <c r="U41" s="61"/>
      <c r="V41" s="61"/>
      <c r="W41" s="61"/>
      <c r="X41" s="61"/>
      <c r="Y41" s="61"/>
      <c r="Z41" s="137"/>
      <c r="AA41" s="138"/>
      <c r="AB41" s="130"/>
    </row>
    <row r="42" spans="1:28" s="122" customFormat="1" ht="104.25" customHeight="1" x14ac:dyDescent="0.2">
      <c r="A42" s="217"/>
      <c r="B42" s="219"/>
      <c r="C42" s="77"/>
      <c r="D42" s="92"/>
      <c r="E42" s="139"/>
      <c r="F42" s="140" t="str">
        <f>[2]PI!$G$243</f>
        <v>Participar en 20 eventos locales, nacionales, internacionales de promoción turística.</v>
      </c>
      <c r="G42" s="130" t="str">
        <f>[2]PI!$I$243</f>
        <v>Eventos locales, nacionales, internacionales de promoción turística asistidos.</v>
      </c>
      <c r="H42" s="95"/>
      <c r="I42" s="131"/>
      <c r="J42" s="131">
        <v>8</v>
      </c>
      <c r="K42" s="61" t="s">
        <v>192</v>
      </c>
      <c r="L42" s="61" t="s">
        <v>136</v>
      </c>
      <c r="M42" s="61" t="s">
        <v>190</v>
      </c>
      <c r="N42" s="61">
        <v>41263</v>
      </c>
      <c r="O42" s="61"/>
      <c r="P42" s="61"/>
      <c r="Q42" s="61"/>
      <c r="R42" s="61">
        <v>150</v>
      </c>
      <c r="S42" s="61">
        <f>R42</f>
        <v>150</v>
      </c>
      <c r="T42" s="61"/>
      <c r="U42" s="61"/>
      <c r="V42" s="61"/>
      <c r="W42" s="61"/>
      <c r="X42" s="61"/>
      <c r="Y42" s="61"/>
      <c r="Z42" s="137"/>
      <c r="AA42" s="138"/>
      <c r="AB42" s="130"/>
    </row>
    <row r="43" spans="1:28" s="122" customFormat="1" ht="104.25" customHeight="1" x14ac:dyDescent="0.2">
      <c r="A43" s="217"/>
      <c r="B43" s="214" t="s">
        <v>193</v>
      </c>
      <c r="C43" s="71"/>
      <c r="D43" s="63"/>
      <c r="E43" s="129"/>
      <c r="F43" s="64" t="s">
        <v>194</v>
      </c>
      <c r="G43" s="130" t="s">
        <v>195</v>
      </c>
      <c r="H43" s="95"/>
      <c r="I43" s="131"/>
      <c r="J43" s="131">
        <v>1</v>
      </c>
      <c r="K43" s="61"/>
      <c r="L43" s="61"/>
      <c r="M43" s="61"/>
      <c r="N43" s="61"/>
      <c r="O43" s="61"/>
      <c r="P43" s="61"/>
      <c r="Q43" s="61"/>
      <c r="R43" s="61">
        <v>400</v>
      </c>
      <c r="S43" s="61"/>
      <c r="T43" s="61"/>
      <c r="U43" s="61"/>
      <c r="V43" s="61"/>
      <c r="W43" s="61"/>
      <c r="X43" s="61"/>
      <c r="Y43" s="61"/>
      <c r="Z43" s="137"/>
      <c r="AA43" s="138"/>
      <c r="AB43" s="130"/>
    </row>
    <row r="44" spans="1:28" s="122" customFormat="1" ht="104.25" customHeight="1" x14ac:dyDescent="0.2">
      <c r="A44" s="217"/>
      <c r="B44" s="216"/>
      <c r="C44" s="76"/>
      <c r="D44" s="92"/>
      <c r="E44" s="136"/>
      <c r="F44" s="72"/>
      <c r="G44" s="130" t="s">
        <v>196</v>
      </c>
      <c r="H44" s="95"/>
      <c r="I44" s="131"/>
      <c r="J44" s="131">
        <v>1</v>
      </c>
      <c r="K44" s="61"/>
      <c r="L44" s="61"/>
      <c r="M44" s="61"/>
      <c r="N44" s="61"/>
      <c r="O44" s="61"/>
      <c r="P44" s="61"/>
      <c r="Q44" s="61"/>
      <c r="R44" s="61">
        <v>7000</v>
      </c>
      <c r="S44" s="61"/>
      <c r="T44" s="61"/>
      <c r="U44" s="61"/>
      <c r="V44" s="61"/>
      <c r="W44" s="61">
        <f>R44</f>
        <v>7000</v>
      </c>
      <c r="X44" s="61"/>
      <c r="Y44" s="61"/>
      <c r="Z44" s="137"/>
      <c r="AA44" s="138"/>
      <c r="AB44" s="130"/>
    </row>
    <row r="45" spans="1:28" s="122" customFormat="1" ht="104.25" customHeight="1" x14ac:dyDescent="0.2">
      <c r="A45" s="217"/>
      <c r="B45" s="216"/>
      <c r="C45" s="76"/>
      <c r="D45" s="63" t="s">
        <v>197</v>
      </c>
      <c r="E45" s="136"/>
      <c r="F45" s="72"/>
      <c r="G45" s="130" t="s">
        <v>198</v>
      </c>
      <c r="H45" s="95"/>
      <c r="I45" s="131"/>
      <c r="J45" s="131">
        <v>1</v>
      </c>
      <c r="K45" s="61"/>
      <c r="L45" s="61"/>
      <c r="M45" s="61"/>
      <c r="N45" s="61"/>
      <c r="O45" s="61"/>
      <c r="P45" s="61"/>
      <c r="Q45" s="61"/>
      <c r="R45" s="61">
        <v>485.06200000000001</v>
      </c>
      <c r="S45" s="61">
        <f>R45</f>
        <v>485.06200000000001</v>
      </c>
      <c r="T45" s="61"/>
      <c r="U45" s="61"/>
      <c r="V45" s="61"/>
      <c r="W45" s="61"/>
      <c r="X45" s="61"/>
      <c r="Y45" s="61"/>
      <c r="Z45" s="137"/>
      <c r="AA45" s="138"/>
      <c r="AB45" s="130"/>
    </row>
    <row r="46" spans="1:28" s="122" customFormat="1" ht="66.75" customHeight="1" x14ac:dyDescent="0.2">
      <c r="A46" s="217"/>
      <c r="B46" s="216"/>
      <c r="C46" s="76"/>
      <c r="D46" s="70"/>
      <c r="E46" s="136"/>
      <c r="F46" s="72"/>
      <c r="G46" s="64" t="s">
        <v>199</v>
      </c>
      <c r="H46" s="80">
        <v>1</v>
      </c>
      <c r="I46" s="81">
        <v>1</v>
      </c>
      <c r="J46" s="81">
        <v>1</v>
      </c>
      <c r="K46" s="61" t="s">
        <v>200</v>
      </c>
      <c r="L46" s="61" t="s">
        <v>132</v>
      </c>
      <c r="M46" s="61" t="s">
        <v>133</v>
      </c>
      <c r="N46" s="61">
        <v>41080</v>
      </c>
      <c r="O46" s="61">
        <v>20</v>
      </c>
      <c r="P46" s="61" t="s">
        <v>201</v>
      </c>
      <c r="Q46" s="61"/>
      <c r="R46" s="61">
        <v>22000</v>
      </c>
      <c r="S46" s="61"/>
      <c r="T46" s="61"/>
      <c r="U46" s="61"/>
      <c r="V46" s="61"/>
      <c r="W46" s="61">
        <f>R46</f>
        <v>22000</v>
      </c>
      <c r="X46" s="61"/>
      <c r="Y46" s="61"/>
      <c r="Z46" s="63" t="s">
        <v>120</v>
      </c>
      <c r="AA46" s="141"/>
      <c r="AB46" s="142"/>
    </row>
    <row r="47" spans="1:28" s="122" customFormat="1" ht="89.25" customHeight="1" x14ac:dyDescent="0.2">
      <c r="A47" s="217"/>
      <c r="B47" s="216"/>
      <c r="C47" s="76"/>
      <c r="D47" s="70"/>
      <c r="E47" s="136"/>
      <c r="F47" s="72"/>
      <c r="G47" s="72"/>
      <c r="H47" s="84"/>
      <c r="I47" s="85"/>
      <c r="J47" s="85"/>
      <c r="K47" s="61"/>
      <c r="L47" s="61" t="s">
        <v>136</v>
      </c>
      <c r="M47" s="61" t="s">
        <v>137</v>
      </c>
      <c r="N47" s="61">
        <v>41152</v>
      </c>
      <c r="O47" s="61"/>
      <c r="P47" s="61"/>
      <c r="Q47" s="61"/>
      <c r="R47" s="61"/>
      <c r="S47" s="61"/>
      <c r="T47" s="61"/>
      <c r="U47" s="61"/>
      <c r="V47" s="61"/>
      <c r="W47" s="61"/>
      <c r="X47" s="61"/>
      <c r="Y47" s="61"/>
      <c r="Z47" s="70"/>
      <c r="AA47" s="141"/>
      <c r="AB47" s="142"/>
    </row>
    <row r="48" spans="1:28" s="122" customFormat="1" ht="89.25" customHeight="1" x14ac:dyDescent="0.2">
      <c r="A48" s="217"/>
      <c r="B48" s="216"/>
      <c r="C48" s="76"/>
      <c r="D48" s="70"/>
      <c r="E48" s="136"/>
      <c r="F48" s="72"/>
      <c r="G48" s="72"/>
      <c r="H48" s="84"/>
      <c r="I48" s="85"/>
      <c r="J48" s="85"/>
      <c r="K48" s="61"/>
      <c r="L48" s="61"/>
      <c r="M48" s="61"/>
      <c r="N48" s="61"/>
      <c r="O48" s="61"/>
      <c r="P48" s="61"/>
      <c r="Q48" s="61"/>
      <c r="R48" s="61"/>
      <c r="S48" s="61"/>
      <c r="T48" s="61"/>
      <c r="U48" s="61"/>
      <c r="V48" s="61"/>
      <c r="W48" s="61"/>
      <c r="X48" s="61"/>
      <c r="Y48" s="61"/>
      <c r="Z48" s="70"/>
      <c r="AA48" s="141"/>
      <c r="AB48" s="142"/>
    </row>
    <row r="49" spans="1:29" ht="97.5" customHeight="1" x14ac:dyDescent="0.2">
      <c r="A49" s="217"/>
      <c r="B49" s="219"/>
      <c r="C49" s="123"/>
      <c r="D49" s="92"/>
      <c r="E49" s="139"/>
      <c r="F49" s="77"/>
      <c r="G49" s="77"/>
      <c r="H49" s="88"/>
      <c r="I49" s="89"/>
      <c r="J49" s="89"/>
      <c r="K49" s="61"/>
      <c r="L49" s="61" t="s">
        <v>138</v>
      </c>
      <c r="M49" s="61" t="s">
        <v>139</v>
      </c>
      <c r="N49" s="61">
        <v>41326</v>
      </c>
      <c r="O49" s="61"/>
      <c r="P49" s="61"/>
      <c r="Q49" s="61"/>
      <c r="R49" s="61"/>
      <c r="S49" s="61"/>
      <c r="T49" s="61"/>
      <c r="U49" s="61"/>
      <c r="V49" s="61"/>
      <c r="W49" s="61"/>
      <c r="X49" s="61"/>
      <c r="Y49" s="61"/>
      <c r="Z49" s="92"/>
      <c r="AA49" s="69"/>
      <c r="AB49" s="69"/>
    </row>
    <row r="50" spans="1:29" ht="97.5" customHeight="1" x14ac:dyDescent="0.2">
      <c r="A50" s="217"/>
      <c r="B50" s="220"/>
      <c r="C50" s="128"/>
      <c r="D50" s="143"/>
      <c r="E50" s="144"/>
      <c r="F50" s="142"/>
      <c r="G50" s="142" t="s">
        <v>202</v>
      </c>
      <c r="H50" s="145"/>
      <c r="I50" s="146"/>
      <c r="J50" s="146"/>
      <c r="K50" s="61"/>
      <c r="L50" s="61"/>
      <c r="M50" s="61"/>
      <c r="N50" s="61"/>
      <c r="O50" s="61"/>
      <c r="P50" s="61"/>
      <c r="Q50" s="61"/>
      <c r="R50" s="61">
        <v>350</v>
      </c>
      <c r="S50" s="61"/>
      <c r="T50" s="61"/>
      <c r="U50" s="61"/>
      <c r="V50" s="61"/>
      <c r="W50" s="61"/>
      <c r="X50" s="61"/>
      <c r="Y50" s="61"/>
      <c r="Z50" s="143"/>
      <c r="AA50" s="69"/>
      <c r="AB50" s="69"/>
    </row>
    <row r="51" spans="1:29" ht="97.5" customHeight="1" x14ac:dyDescent="0.2">
      <c r="A51" s="217"/>
      <c r="B51" s="220"/>
      <c r="C51" s="128"/>
      <c r="D51" s="143"/>
      <c r="E51" s="144"/>
      <c r="F51" s="142"/>
      <c r="G51" s="142" t="s">
        <v>203</v>
      </c>
      <c r="H51" s="145"/>
      <c r="I51" s="146"/>
      <c r="J51" s="146"/>
      <c r="K51" s="61"/>
      <c r="L51" s="61"/>
      <c r="M51" s="61"/>
      <c r="N51" s="61"/>
      <c r="O51" s="61"/>
      <c r="P51" s="61"/>
      <c r="Q51" s="61"/>
      <c r="R51" s="61">
        <v>150</v>
      </c>
      <c r="S51" s="61"/>
      <c r="T51" s="61"/>
      <c r="U51" s="61"/>
      <c r="V51" s="61"/>
      <c r="W51" s="61"/>
      <c r="X51" s="61"/>
      <c r="Y51" s="61"/>
      <c r="Z51" s="143"/>
      <c r="AA51" s="69"/>
      <c r="AB51" s="69"/>
    </row>
    <row r="52" spans="1:29" ht="14.25" customHeight="1" x14ac:dyDescent="0.2">
      <c r="A52" s="217"/>
      <c r="B52" s="221"/>
      <c r="C52" s="148"/>
      <c r="D52" s="148"/>
      <c r="E52" s="147"/>
      <c r="F52" s="149" t="s">
        <v>204</v>
      </c>
      <c r="G52" s="69"/>
      <c r="H52" s="150"/>
      <c r="I52" s="151"/>
      <c r="J52" s="151"/>
      <c r="K52" s="61"/>
      <c r="L52" s="61"/>
      <c r="M52" s="61"/>
      <c r="N52" s="61"/>
      <c r="O52" s="61"/>
      <c r="P52" s="61"/>
      <c r="Q52" s="61"/>
      <c r="R52" s="61">
        <f>SUM(R3:R49)</f>
        <v>37420.061999999998</v>
      </c>
      <c r="S52" s="61">
        <f>SUM(S3:S49)</f>
        <v>1845.0619999999999</v>
      </c>
      <c r="T52" s="61"/>
      <c r="U52" s="61"/>
      <c r="V52" s="61"/>
      <c r="W52" s="61">
        <f>SUM(W3:W46)</f>
        <v>35100</v>
      </c>
      <c r="X52" s="61"/>
      <c r="Y52" s="61"/>
      <c r="Z52" s="69"/>
      <c r="AA52" s="69"/>
      <c r="AB52" s="69"/>
    </row>
    <row r="53" spans="1:29" s="155" customFormat="1" ht="14.25" customHeight="1" x14ac:dyDescent="0.2">
      <c r="A53" s="218"/>
      <c r="B53" s="222"/>
      <c r="C53" s="152"/>
      <c r="D53" s="152"/>
      <c r="E53" s="153"/>
      <c r="F53" s="149" t="s">
        <v>205</v>
      </c>
      <c r="G53" s="151"/>
      <c r="H53" s="150"/>
      <c r="I53" s="151"/>
      <c r="J53" s="151"/>
      <c r="K53" s="61"/>
      <c r="L53" s="61"/>
      <c r="M53" s="61"/>
      <c r="N53" s="61"/>
      <c r="O53" s="61"/>
      <c r="P53" s="61"/>
      <c r="Q53" s="61"/>
      <c r="R53" s="61"/>
      <c r="S53" s="61"/>
      <c r="T53" s="61"/>
      <c r="U53" s="61"/>
      <c r="V53" s="61"/>
      <c r="W53" s="61"/>
      <c r="X53" s="61"/>
      <c r="Y53" s="61"/>
      <c r="Z53" s="154"/>
      <c r="AA53" s="154"/>
      <c r="AB53" s="154"/>
    </row>
    <row r="54" spans="1:29" ht="14.25" customHeight="1" x14ac:dyDescent="0.2">
      <c r="B54" s="60"/>
      <c r="C54" s="157"/>
      <c r="D54" s="157"/>
      <c r="E54" s="158"/>
      <c r="F54" s="158" t="s">
        <v>206</v>
      </c>
      <c r="G54" s="158"/>
      <c r="H54" s="159"/>
      <c r="I54" s="158"/>
      <c r="J54" s="158"/>
      <c r="K54" s="158"/>
      <c r="M54" s="158"/>
      <c r="N54" s="161"/>
      <c r="O54" s="158"/>
      <c r="P54" s="158"/>
      <c r="Q54" s="158"/>
      <c r="R54" s="162"/>
      <c r="S54" s="162"/>
      <c r="T54" s="162"/>
      <c r="U54" s="162"/>
      <c r="V54" s="162"/>
      <c r="W54" s="162"/>
      <c r="X54" s="162"/>
      <c r="Y54" s="162"/>
      <c r="Z54" s="162"/>
      <c r="AA54" s="162"/>
      <c r="AB54" s="162"/>
    </row>
    <row r="55" spans="1:29" ht="14.25" customHeight="1" x14ac:dyDescent="0.2">
      <c r="L55" s="169"/>
      <c r="AA55" s="167"/>
      <c r="AB55" s="167"/>
    </row>
    <row r="56" spans="1:29" ht="14.25" customHeight="1" x14ac:dyDescent="0.2">
      <c r="G56" s="171"/>
      <c r="H56" s="172"/>
      <c r="I56" s="169"/>
      <c r="J56" s="169"/>
      <c r="K56" s="169"/>
      <c r="L56" s="173"/>
      <c r="M56" s="169"/>
      <c r="O56" s="169"/>
      <c r="P56" s="169"/>
      <c r="Q56" s="169"/>
      <c r="R56" s="169"/>
      <c r="S56" s="171"/>
      <c r="T56" s="171"/>
      <c r="U56" s="171"/>
      <c r="V56" s="171"/>
      <c r="W56" s="171"/>
      <c r="X56" s="171"/>
      <c r="Y56" s="171"/>
      <c r="Z56" s="60"/>
      <c r="AA56" s="167"/>
      <c r="AB56" s="167"/>
    </row>
    <row r="57" spans="1:29" ht="15" customHeight="1" x14ac:dyDescent="0.2">
      <c r="G57" s="173"/>
      <c r="H57" s="173"/>
      <c r="I57" s="173"/>
      <c r="J57" s="173"/>
      <c r="K57" s="173"/>
      <c r="L57" s="168"/>
      <c r="M57" s="173"/>
      <c r="N57" s="174"/>
      <c r="O57" s="173"/>
      <c r="P57" s="173"/>
      <c r="Q57" s="173"/>
      <c r="R57" s="173"/>
      <c r="S57" s="173"/>
      <c r="T57" s="173"/>
      <c r="U57" s="173"/>
      <c r="V57" s="173"/>
      <c r="W57" s="173"/>
      <c r="X57" s="173"/>
      <c r="Y57" s="173"/>
      <c r="Z57" s="175"/>
    </row>
    <row r="58" spans="1:29" ht="15" customHeight="1" x14ac:dyDescent="0.2">
      <c r="G58" s="177"/>
      <c r="I58" s="168"/>
      <c r="J58" s="168"/>
      <c r="K58" s="168"/>
      <c r="L58" s="168"/>
      <c r="M58" s="168"/>
      <c r="N58" s="178"/>
      <c r="O58" s="168"/>
      <c r="P58" s="168"/>
      <c r="Q58" s="168"/>
      <c r="R58" s="168"/>
      <c r="S58" s="177"/>
      <c r="T58" s="177"/>
      <c r="U58" s="177"/>
      <c r="V58" s="177"/>
      <c r="W58" s="177"/>
      <c r="X58" s="177"/>
      <c r="Y58" s="177"/>
      <c r="Z58" s="179"/>
    </row>
    <row r="59" spans="1:29" ht="12" thickBot="1" x14ac:dyDescent="0.25">
      <c r="G59" s="177"/>
      <c r="I59" s="168"/>
      <c r="J59" s="168"/>
      <c r="K59" s="168"/>
      <c r="L59" s="180"/>
      <c r="M59" s="168"/>
      <c r="N59" s="178"/>
      <c r="O59" s="168"/>
      <c r="P59" s="168"/>
      <c r="Q59" s="168"/>
      <c r="R59" s="168"/>
      <c r="S59" s="177"/>
      <c r="T59" s="177"/>
      <c r="U59" s="177"/>
      <c r="V59" s="177"/>
      <c r="W59" s="177"/>
      <c r="X59" s="177"/>
      <c r="Y59" s="177"/>
    </row>
    <row r="60" spans="1:29" ht="15" customHeight="1" thickBot="1" x14ac:dyDescent="0.25">
      <c r="E60" s="181" t="s">
        <v>207</v>
      </c>
      <c r="F60" s="181" t="s">
        <v>5</v>
      </c>
      <c r="G60" s="183" t="s">
        <v>91</v>
      </c>
      <c r="H60" s="184" t="s">
        <v>208</v>
      </c>
      <c r="I60" s="185" t="s">
        <v>209</v>
      </c>
      <c r="J60" s="180"/>
      <c r="K60" s="180"/>
      <c r="L60" s="186"/>
      <c r="M60" s="180"/>
      <c r="N60" s="187"/>
      <c r="O60" s="180"/>
      <c r="P60" s="180"/>
      <c r="Q60" s="180"/>
      <c r="R60" s="180"/>
      <c r="S60" s="188"/>
      <c r="T60" s="189" t="s">
        <v>210</v>
      </c>
      <c r="U60" s="182" t="s">
        <v>97</v>
      </c>
      <c r="V60" s="182" t="s">
        <v>211</v>
      </c>
      <c r="W60" s="182" t="s">
        <v>99</v>
      </c>
      <c r="X60" s="182" t="s">
        <v>100</v>
      </c>
      <c r="Y60" s="190" t="s">
        <v>7</v>
      </c>
      <c r="Z60" s="191" t="s">
        <v>8</v>
      </c>
      <c r="AA60" s="192"/>
      <c r="AB60" s="192"/>
      <c r="AC60" s="193"/>
    </row>
    <row r="61" spans="1:29" ht="14.25" customHeight="1" x14ac:dyDescent="0.2">
      <c r="E61" s="194"/>
      <c r="F61" s="194"/>
      <c r="G61" s="196"/>
      <c r="H61" s="197"/>
      <c r="I61" s="198" t="s">
        <v>212</v>
      </c>
      <c r="J61" s="199"/>
      <c r="K61" s="186"/>
      <c r="L61" s="186"/>
      <c r="M61" s="186"/>
      <c r="N61" s="200"/>
      <c r="O61" s="186"/>
      <c r="P61" s="186"/>
      <c r="Q61" s="199"/>
      <c r="R61" s="198" t="s">
        <v>213</v>
      </c>
      <c r="S61" s="198" t="s">
        <v>214</v>
      </c>
      <c r="T61" s="201"/>
      <c r="U61" s="195"/>
      <c r="V61" s="195"/>
      <c r="W61" s="195"/>
      <c r="X61" s="195"/>
      <c r="Y61" s="202"/>
      <c r="Z61" s="181" t="s">
        <v>101</v>
      </c>
      <c r="AA61" s="181" t="s">
        <v>10</v>
      </c>
      <c r="AB61" s="181" t="s">
        <v>11</v>
      </c>
      <c r="AC61" s="203" t="s">
        <v>215</v>
      </c>
    </row>
    <row r="62" spans="1:29" ht="36" customHeight="1" x14ac:dyDescent="0.2">
      <c r="E62" s="204"/>
      <c r="F62" s="204"/>
      <c r="G62" s="205"/>
      <c r="H62" s="206"/>
      <c r="I62" s="207"/>
      <c r="J62" s="208"/>
      <c r="K62" s="186"/>
      <c r="M62" s="186"/>
      <c r="N62" s="200"/>
      <c r="O62" s="186"/>
      <c r="P62" s="186"/>
      <c r="Q62" s="208"/>
      <c r="R62" s="207"/>
      <c r="S62" s="207"/>
      <c r="T62" s="209"/>
      <c r="U62" s="207"/>
      <c r="V62" s="207"/>
      <c r="W62" s="207"/>
      <c r="X62" s="207"/>
      <c r="Y62" s="210"/>
      <c r="Z62" s="204"/>
      <c r="AA62" s="204"/>
      <c r="AB62" s="204"/>
      <c r="AC62" s="211"/>
    </row>
    <row r="65" spans="1:50" x14ac:dyDescent="0.2">
      <c r="F65" s="212" t="s">
        <v>216</v>
      </c>
    </row>
    <row r="66" spans="1:50" x14ac:dyDescent="0.2">
      <c r="F66" s="212" t="s">
        <v>217</v>
      </c>
    </row>
    <row r="67" spans="1:50" x14ac:dyDescent="0.2">
      <c r="F67" s="212" t="s">
        <v>218</v>
      </c>
    </row>
    <row r="68" spans="1:50" x14ac:dyDescent="0.2">
      <c r="F68" s="212" t="s">
        <v>219</v>
      </c>
    </row>
    <row r="69" spans="1:50" x14ac:dyDescent="0.2">
      <c r="F69" s="212" t="s">
        <v>220</v>
      </c>
      <c r="W69" s="171"/>
    </row>
    <row r="70" spans="1:50" x14ac:dyDescent="0.2">
      <c r="F70" s="212" t="s">
        <v>221</v>
      </c>
    </row>
    <row r="71" spans="1:50" x14ac:dyDescent="0.2">
      <c r="F71" s="212" t="s">
        <v>222</v>
      </c>
    </row>
    <row r="72" spans="1:50" s="166" customFormat="1" x14ac:dyDescent="0.2">
      <c r="A72" s="156"/>
      <c r="B72" s="156"/>
      <c r="C72" s="163"/>
      <c r="D72" s="163"/>
      <c r="E72" s="164"/>
      <c r="F72" s="212" t="s">
        <v>223</v>
      </c>
      <c r="G72" s="167"/>
      <c r="H72" s="168"/>
      <c r="I72" s="160"/>
      <c r="J72" s="160"/>
      <c r="K72" s="160"/>
      <c r="L72" s="160"/>
      <c r="M72" s="160"/>
      <c r="N72" s="170"/>
      <c r="O72" s="160"/>
      <c r="P72" s="160"/>
      <c r="Q72" s="160"/>
      <c r="R72" s="160"/>
      <c r="S72" s="167"/>
      <c r="T72" s="167"/>
      <c r="U72" s="167"/>
      <c r="V72" s="167"/>
      <c r="W72" s="167"/>
      <c r="X72" s="167"/>
      <c r="Y72" s="167"/>
      <c r="Z72" s="167"/>
      <c r="AA72" s="176"/>
      <c r="AB72" s="176"/>
      <c r="AC72" s="60"/>
      <c r="AD72" s="60"/>
      <c r="AE72" s="60"/>
      <c r="AF72" s="60"/>
      <c r="AG72" s="60"/>
      <c r="AH72" s="60"/>
      <c r="AI72" s="60"/>
      <c r="AJ72" s="60"/>
      <c r="AK72" s="60"/>
      <c r="AL72" s="60"/>
      <c r="AM72" s="60"/>
      <c r="AN72" s="60"/>
      <c r="AO72" s="60"/>
      <c r="AP72" s="60"/>
      <c r="AQ72" s="60"/>
      <c r="AR72" s="60"/>
      <c r="AS72" s="60"/>
      <c r="AT72" s="60"/>
      <c r="AU72" s="60"/>
      <c r="AV72" s="60"/>
      <c r="AW72" s="60"/>
      <c r="AX72" s="60"/>
    </row>
    <row r="73" spans="1:50" s="166" customFormat="1" x14ac:dyDescent="0.2">
      <c r="A73" s="156"/>
      <c r="B73" s="156"/>
      <c r="C73" s="163"/>
      <c r="D73" s="163"/>
      <c r="E73" s="164"/>
      <c r="F73" s="213"/>
      <c r="G73" s="167"/>
      <c r="H73" s="168"/>
      <c r="I73" s="160"/>
      <c r="J73" s="160"/>
      <c r="K73" s="160"/>
      <c r="L73" s="160"/>
      <c r="M73" s="160"/>
      <c r="N73" s="170"/>
      <c r="O73" s="160"/>
      <c r="P73" s="160"/>
      <c r="Q73" s="160"/>
      <c r="R73" s="160"/>
      <c r="S73" s="167"/>
      <c r="T73" s="167"/>
      <c r="U73" s="167"/>
      <c r="V73" s="167"/>
      <c r="W73" s="167"/>
      <c r="X73" s="167"/>
      <c r="Y73" s="167"/>
      <c r="Z73" s="167"/>
      <c r="AA73" s="176"/>
      <c r="AB73" s="176"/>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1:50" s="166" customFormat="1" x14ac:dyDescent="0.2">
      <c r="A74" s="156"/>
      <c r="B74" s="156"/>
      <c r="C74" s="163"/>
      <c r="D74" s="163"/>
      <c r="E74" s="164"/>
      <c r="F74" s="213"/>
      <c r="G74" s="167"/>
      <c r="H74" s="168"/>
      <c r="I74" s="160"/>
      <c r="J74" s="160"/>
      <c r="K74" s="160"/>
      <c r="L74" s="160"/>
      <c r="M74" s="160"/>
      <c r="N74" s="170"/>
      <c r="O74" s="160"/>
      <c r="P74" s="160"/>
      <c r="Q74" s="160"/>
      <c r="R74" s="160"/>
      <c r="S74" s="167"/>
      <c r="T74" s="167"/>
      <c r="U74" s="167"/>
      <c r="V74" s="167"/>
      <c r="W74" s="167"/>
      <c r="X74" s="167"/>
      <c r="Y74" s="167"/>
      <c r="Z74" s="167"/>
      <c r="AA74" s="176"/>
      <c r="AB74" s="176"/>
      <c r="AC74" s="60"/>
      <c r="AD74" s="60"/>
      <c r="AE74" s="60"/>
      <c r="AF74" s="60"/>
      <c r="AG74" s="60"/>
      <c r="AH74" s="60"/>
      <c r="AI74" s="60"/>
      <c r="AJ74" s="60"/>
      <c r="AK74" s="60"/>
      <c r="AL74" s="60"/>
      <c r="AM74" s="60"/>
      <c r="AN74" s="60"/>
      <c r="AO74" s="60"/>
      <c r="AP74" s="60"/>
      <c r="AQ74" s="60"/>
      <c r="AR74" s="60"/>
      <c r="AS74" s="60"/>
      <c r="AT74" s="60"/>
      <c r="AU74" s="60"/>
      <c r="AV74" s="60"/>
      <c r="AW74" s="60"/>
      <c r="AX74" s="60"/>
    </row>
    <row r="75" spans="1:50" s="166" customFormat="1" x14ac:dyDescent="0.2">
      <c r="A75" s="156"/>
      <c r="B75" s="156"/>
      <c r="C75" s="163"/>
      <c r="D75" s="163"/>
      <c r="E75" s="164"/>
      <c r="F75" s="213"/>
      <c r="G75" s="167"/>
      <c r="H75" s="168"/>
      <c r="I75" s="160"/>
      <c r="J75" s="160"/>
      <c r="K75" s="160"/>
      <c r="L75" s="160"/>
      <c r="M75" s="160"/>
      <c r="N75" s="170"/>
      <c r="O75" s="160"/>
      <c r="P75" s="160"/>
      <c r="Q75" s="160"/>
      <c r="R75" s="160"/>
      <c r="S75" s="167"/>
      <c r="T75" s="167"/>
      <c r="U75" s="167"/>
      <c r="V75" s="167"/>
      <c r="W75" s="167"/>
      <c r="X75" s="167"/>
      <c r="Y75" s="167"/>
      <c r="Z75" s="167"/>
      <c r="AA75" s="176"/>
      <c r="AB75" s="176"/>
      <c r="AC75" s="60"/>
      <c r="AD75" s="60"/>
      <c r="AE75" s="60"/>
      <c r="AF75" s="60"/>
      <c r="AG75" s="60"/>
      <c r="AH75" s="60"/>
      <c r="AI75" s="60"/>
      <c r="AJ75" s="60"/>
      <c r="AK75" s="60"/>
      <c r="AL75" s="60"/>
      <c r="AM75" s="60"/>
      <c r="AN75" s="60"/>
      <c r="AO75" s="60"/>
      <c r="AP75" s="60"/>
      <c r="AQ75" s="60"/>
      <c r="AR75" s="60"/>
      <c r="AS75" s="60"/>
      <c r="AT75" s="60"/>
      <c r="AU75" s="60"/>
      <c r="AV75" s="60"/>
      <c r="AW75" s="60"/>
      <c r="AX75" s="60"/>
    </row>
    <row r="76" spans="1:50" s="166" customFormat="1" x14ac:dyDescent="0.2">
      <c r="A76" s="156"/>
      <c r="B76" s="156"/>
      <c r="C76" s="163"/>
      <c r="D76" s="163"/>
      <c r="E76" s="164"/>
      <c r="F76" s="213"/>
      <c r="G76" s="167"/>
      <c r="H76" s="168"/>
      <c r="I76" s="160"/>
      <c r="J76" s="160"/>
      <c r="K76" s="160"/>
      <c r="L76" s="160"/>
      <c r="M76" s="160"/>
      <c r="N76" s="170"/>
      <c r="O76" s="160"/>
      <c r="P76" s="160"/>
      <c r="Q76" s="160"/>
      <c r="R76" s="160"/>
      <c r="S76" s="167"/>
      <c r="T76" s="167"/>
      <c r="U76" s="167"/>
      <c r="V76" s="167"/>
      <c r="W76" s="167"/>
      <c r="X76" s="167"/>
      <c r="Y76" s="167"/>
      <c r="Z76" s="167"/>
      <c r="AA76" s="176"/>
      <c r="AB76" s="176"/>
      <c r="AC76" s="60"/>
      <c r="AD76" s="60"/>
      <c r="AE76" s="60"/>
      <c r="AF76" s="60"/>
      <c r="AG76" s="60"/>
      <c r="AH76" s="60"/>
      <c r="AI76" s="60"/>
      <c r="AJ76" s="60"/>
      <c r="AK76" s="60"/>
      <c r="AL76" s="60"/>
      <c r="AM76" s="60"/>
      <c r="AN76" s="60"/>
      <c r="AO76" s="60"/>
      <c r="AP76" s="60"/>
      <c r="AQ76" s="60"/>
      <c r="AR76" s="60"/>
      <c r="AS76" s="60"/>
      <c r="AT76" s="60"/>
      <c r="AU76" s="60"/>
      <c r="AV76" s="60"/>
      <c r="AW76" s="60"/>
      <c r="AX76" s="60"/>
    </row>
    <row r="77" spans="1:50" s="166" customFormat="1" x14ac:dyDescent="0.2">
      <c r="A77" s="156"/>
      <c r="B77" s="156"/>
      <c r="C77" s="163"/>
      <c r="D77" s="163"/>
      <c r="E77" s="164"/>
      <c r="F77" s="213"/>
      <c r="G77" s="167"/>
      <c r="H77" s="168"/>
      <c r="I77" s="160"/>
      <c r="J77" s="160"/>
      <c r="K77" s="160"/>
      <c r="L77" s="160"/>
      <c r="M77" s="160"/>
      <c r="N77" s="170"/>
      <c r="O77" s="160"/>
      <c r="P77" s="160"/>
      <c r="Q77" s="160"/>
      <c r="R77" s="160"/>
      <c r="S77" s="167"/>
      <c r="T77" s="167"/>
      <c r="U77" s="167"/>
      <c r="V77" s="167"/>
      <c r="W77" s="167"/>
      <c r="X77" s="167"/>
      <c r="Y77" s="167"/>
      <c r="Z77" s="167"/>
      <c r="AA77" s="176"/>
      <c r="AB77" s="176"/>
      <c r="AC77" s="60"/>
      <c r="AD77" s="60"/>
      <c r="AE77" s="60"/>
      <c r="AF77" s="60"/>
      <c r="AG77" s="60"/>
      <c r="AH77" s="60"/>
      <c r="AI77" s="60"/>
      <c r="AJ77" s="60"/>
      <c r="AK77" s="60"/>
      <c r="AL77" s="60"/>
      <c r="AM77" s="60"/>
      <c r="AN77" s="60"/>
      <c r="AO77" s="60"/>
      <c r="AP77" s="60"/>
      <c r="AQ77" s="60"/>
      <c r="AR77" s="60"/>
      <c r="AS77" s="60"/>
      <c r="AT77" s="60"/>
      <c r="AU77" s="60"/>
      <c r="AV77" s="60"/>
      <c r="AW77" s="60"/>
      <c r="AX77" s="60"/>
    </row>
    <row r="78" spans="1:50" s="166" customFormat="1" x14ac:dyDescent="0.2">
      <c r="A78" s="156"/>
      <c r="B78" s="156"/>
      <c r="C78" s="163"/>
      <c r="D78" s="163"/>
      <c r="E78" s="164"/>
      <c r="F78" s="213"/>
      <c r="G78" s="167"/>
      <c r="H78" s="168"/>
      <c r="I78" s="160"/>
      <c r="J78" s="160"/>
      <c r="K78" s="160"/>
      <c r="L78" s="160"/>
      <c r="M78" s="160"/>
      <c r="N78" s="170"/>
      <c r="O78" s="160"/>
      <c r="P78" s="160"/>
      <c r="Q78" s="160"/>
      <c r="R78" s="160"/>
      <c r="S78" s="167"/>
      <c r="T78" s="167"/>
      <c r="U78" s="167"/>
      <c r="V78" s="167"/>
      <c r="W78" s="167"/>
      <c r="X78" s="167"/>
      <c r="Y78" s="167"/>
      <c r="Z78" s="167"/>
      <c r="AA78" s="176"/>
      <c r="AB78" s="176"/>
      <c r="AC78" s="60"/>
      <c r="AD78" s="60"/>
      <c r="AE78" s="60"/>
      <c r="AF78" s="60"/>
      <c r="AG78" s="60"/>
      <c r="AH78" s="60"/>
      <c r="AI78" s="60"/>
      <c r="AJ78" s="60"/>
      <c r="AK78" s="60"/>
      <c r="AL78" s="60"/>
      <c r="AM78" s="60"/>
      <c r="AN78" s="60"/>
      <c r="AO78" s="60"/>
      <c r="AP78" s="60"/>
      <c r="AQ78" s="60"/>
      <c r="AR78" s="60"/>
      <c r="AS78" s="60"/>
      <c r="AT78" s="60"/>
      <c r="AU78" s="60"/>
      <c r="AV78" s="60"/>
      <c r="AW78" s="60"/>
      <c r="AX78" s="60"/>
    </row>
    <row r="79" spans="1:50" s="166" customFormat="1" x14ac:dyDescent="0.2">
      <c r="A79" s="156"/>
      <c r="B79" s="156"/>
      <c r="C79" s="163"/>
      <c r="D79" s="163"/>
      <c r="E79" s="164"/>
      <c r="F79" s="213"/>
      <c r="G79" s="167"/>
      <c r="H79" s="168"/>
      <c r="I79" s="160"/>
      <c r="J79" s="160"/>
      <c r="K79" s="160"/>
      <c r="L79" s="160"/>
      <c r="M79" s="160"/>
      <c r="N79" s="170"/>
      <c r="O79" s="160"/>
      <c r="P79" s="160"/>
      <c r="Q79" s="160"/>
      <c r="R79" s="160"/>
      <c r="S79" s="167"/>
      <c r="T79" s="167"/>
      <c r="U79" s="167"/>
      <c r="V79" s="167"/>
      <c r="W79" s="167"/>
      <c r="X79" s="167"/>
      <c r="Y79" s="167"/>
      <c r="Z79" s="167"/>
      <c r="AA79" s="176"/>
      <c r="AB79" s="176"/>
      <c r="AC79" s="60"/>
      <c r="AD79" s="60"/>
      <c r="AE79" s="60"/>
      <c r="AF79" s="60"/>
      <c r="AG79" s="60"/>
      <c r="AH79" s="60"/>
      <c r="AI79" s="60"/>
      <c r="AJ79" s="60"/>
      <c r="AK79" s="60"/>
      <c r="AL79" s="60"/>
      <c r="AM79" s="60"/>
      <c r="AN79" s="60"/>
      <c r="AO79" s="60"/>
      <c r="AP79" s="60"/>
      <c r="AQ79" s="60"/>
      <c r="AR79" s="60"/>
      <c r="AS79" s="60"/>
      <c r="AT79" s="60"/>
      <c r="AU79" s="60"/>
      <c r="AV79" s="60"/>
      <c r="AW79" s="60"/>
      <c r="AX79" s="60"/>
    </row>
    <row r="80" spans="1:50" s="166" customFormat="1" x14ac:dyDescent="0.2">
      <c r="A80" s="156"/>
      <c r="B80" s="156"/>
      <c r="C80" s="163"/>
      <c r="D80" s="163"/>
      <c r="E80" s="164"/>
      <c r="F80" s="213"/>
      <c r="G80" s="167"/>
      <c r="H80" s="168"/>
      <c r="I80" s="160"/>
      <c r="J80" s="160"/>
      <c r="K80" s="160"/>
      <c r="L80" s="160"/>
      <c r="M80" s="160"/>
      <c r="N80" s="170"/>
      <c r="O80" s="160"/>
      <c r="P80" s="160"/>
      <c r="Q80" s="160"/>
      <c r="R80" s="160"/>
      <c r="S80" s="167"/>
      <c r="T80" s="167"/>
      <c r="U80" s="167"/>
      <c r="V80" s="167"/>
      <c r="W80" s="167"/>
      <c r="X80" s="167"/>
      <c r="Y80" s="167"/>
      <c r="Z80" s="167"/>
      <c r="AA80" s="176"/>
      <c r="AB80" s="176"/>
      <c r="AC80" s="60"/>
      <c r="AD80" s="60"/>
      <c r="AE80" s="60"/>
      <c r="AF80" s="60"/>
      <c r="AG80" s="60"/>
      <c r="AH80" s="60"/>
      <c r="AI80" s="60"/>
      <c r="AJ80" s="60"/>
      <c r="AK80" s="60"/>
      <c r="AL80" s="60"/>
      <c r="AM80" s="60"/>
      <c r="AN80" s="60"/>
      <c r="AO80" s="60"/>
      <c r="AP80" s="60"/>
      <c r="AQ80" s="60"/>
      <c r="AR80" s="60"/>
      <c r="AS80" s="60"/>
      <c r="AT80" s="60"/>
      <c r="AU80" s="60"/>
      <c r="AV80" s="60"/>
      <c r="AW80" s="60"/>
      <c r="AX80" s="60"/>
    </row>
  </sheetData>
  <mergeCells count="116">
    <mergeCell ref="Y60:Y62"/>
    <mergeCell ref="Z60:AC60"/>
    <mergeCell ref="I61:I62"/>
    <mergeCell ref="R61:R62"/>
    <mergeCell ref="S61:S62"/>
    <mergeCell ref="Z61:Z62"/>
    <mergeCell ref="AA61:AA62"/>
    <mergeCell ref="AB61:AB62"/>
    <mergeCell ref="AC61:AC62"/>
    <mergeCell ref="H60:H62"/>
    <mergeCell ref="T60:T62"/>
    <mergeCell ref="U60:U62"/>
    <mergeCell ref="V60:V62"/>
    <mergeCell ref="W60:W62"/>
    <mergeCell ref="X60:X62"/>
    <mergeCell ref="E60:E62"/>
    <mergeCell ref="F60:F62"/>
    <mergeCell ref="G60:G62"/>
    <mergeCell ref="Z46:Z49"/>
    <mergeCell ref="G46:G49"/>
    <mergeCell ref="H46:H49"/>
    <mergeCell ref="I46:I49"/>
    <mergeCell ref="J46:J49"/>
    <mergeCell ref="E39:E42"/>
    <mergeCell ref="F39:F40"/>
    <mergeCell ref="B43:B49"/>
    <mergeCell ref="C43:C49"/>
    <mergeCell ref="D43:D44"/>
    <mergeCell ref="E43:E49"/>
    <mergeCell ref="F43:F49"/>
    <mergeCell ref="D45:D49"/>
    <mergeCell ref="AB31:AB35"/>
    <mergeCell ref="D36:D38"/>
    <mergeCell ref="E36:E38"/>
    <mergeCell ref="Z31:Z35"/>
    <mergeCell ref="AA31:AA35"/>
    <mergeCell ref="AB29:AB30"/>
    <mergeCell ref="D31:D35"/>
    <mergeCell ref="E31:E35"/>
    <mergeCell ref="F31:F35"/>
    <mergeCell ref="G31:G35"/>
    <mergeCell ref="H31:H35"/>
    <mergeCell ref="I31:I35"/>
    <mergeCell ref="J31:J35"/>
    <mergeCell ref="G29:G30"/>
    <mergeCell ref="H29:H30"/>
    <mergeCell ref="I29:I30"/>
    <mergeCell ref="J29:J30"/>
    <mergeCell ref="Z26:Z28"/>
    <mergeCell ref="AA26:AA28"/>
    <mergeCell ref="AB26:AB28"/>
    <mergeCell ref="Z29:Z30"/>
    <mergeCell ref="AA29:AA30"/>
    <mergeCell ref="H26:H28"/>
    <mergeCell ref="I26:I28"/>
    <mergeCell ref="J26:J28"/>
    <mergeCell ref="AA20:AA22"/>
    <mergeCell ref="AB20:AB22"/>
    <mergeCell ref="Z23:Z25"/>
    <mergeCell ref="AA23:AA25"/>
    <mergeCell ref="AB23:AB25"/>
    <mergeCell ref="Z17:Z19"/>
    <mergeCell ref="AA17:AA19"/>
    <mergeCell ref="AB17:AB19"/>
    <mergeCell ref="Z20:Z22"/>
    <mergeCell ref="AB13:AB15"/>
    <mergeCell ref="F17:F25"/>
    <mergeCell ref="G17:G25"/>
    <mergeCell ref="H17:H25"/>
    <mergeCell ref="I17:I25"/>
    <mergeCell ref="J17:J25"/>
    <mergeCell ref="Z13:Z15"/>
    <mergeCell ref="AA13:AA15"/>
    <mergeCell ref="AA11:AA12"/>
    <mergeCell ref="AB11:AB12"/>
    <mergeCell ref="D13:D25"/>
    <mergeCell ref="F13:F15"/>
    <mergeCell ref="G13:G15"/>
    <mergeCell ref="H13:H15"/>
    <mergeCell ref="I13:I15"/>
    <mergeCell ref="J13:J15"/>
    <mergeCell ref="Z11:Z12"/>
    <mergeCell ref="Z9:Z10"/>
    <mergeCell ref="AA9:AA10"/>
    <mergeCell ref="AB9:AB10"/>
    <mergeCell ref="J9:J12"/>
    <mergeCell ref="Z6:Z8"/>
    <mergeCell ref="AA6:AA8"/>
    <mergeCell ref="AB6:AB8"/>
    <mergeCell ref="B9:B38"/>
    <mergeCell ref="C9:C38"/>
    <mergeCell ref="D9:D12"/>
    <mergeCell ref="F9:F12"/>
    <mergeCell ref="G9:G12"/>
    <mergeCell ref="H9:H12"/>
    <mergeCell ref="J6:J8"/>
    <mergeCell ref="D6:D8"/>
    <mergeCell ref="F6:F8"/>
    <mergeCell ref="G6:G8"/>
    <mergeCell ref="H6:H8"/>
    <mergeCell ref="I6:I8"/>
    <mergeCell ref="I9:I12"/>
    <mergeCell ref="D26:D30"/>
    <mergeCell ref="F26:F30"/>
    <mergeCell ref="G26:G28"/>
    <mergeCell ref="A3:A53"/>
    <mergeCell ref="B3:B8"/>
    <mergeCell ref="C3:C8"/>
    <mergeCell ref="D3:D5"/>
    <mergeCell ref="E3:E30"/>
    <mergeCell ref="B39:B42"/>
    <mergeCell ref="C39:C42"/>
    <mergeCell ref="D39:D42"/>
    <mergeCell ref="G1:I1"/>
    <mergeCell ref="P1:Y1"/>
    <mergeCell ref="Z1:AB1"/>
  </mergeCells>
  <conditionalFormatting sqref="I24 I16:J16 I26:J26 I4:J5 I27:I28">
    <cfRule type="containsBlanks" dxfId="18" priority="1">
      <formula>LEN(TRIM(I4))=0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8"/>
  <sheetViews>
    <sheetView workbookViewId="0">
      <selection sqref="A1:F1"/>
    </sheetView>
  </sheetViews>
  <sheetFormatPr baseColWidth="10" defaultRowHeight="11.25" x14ac:dyDescent="0.2"/>
  <cols>
    <col min="1" max="7" width="11.42578125" style="60"/>
    <col min="8" max="8" width="11.5703125" style="60" bestFit="1" customWidth="1"/>
    <col min="9" max="9" width="15.28515625" style="60" bestFit="1" customWidth="1"/>
    <col min="10" max="12" width="11.42578125" style="60"/>
    <col min="13" max="14" width="11.5703125" style="60" bestFit="1" customWidth="1"/>
    <col min="15" max="15" width="11.7109375" style="60" bestFit="1" customWidth="1"/>
    <col min="16" max="16" width="11.5703125" style="60" bestFit="1" customWidth="1"/>
    <col min="17" max="19" width="11.42578125" style="60"/>
    <col min="20" max="20" width="11.5703125" style="60" bestFit="1" customWidth="1"/>
    <col min="21" max="16384" width="11.42578125" style="60"/>
  </cols>
  <sheetData>
    <row r="1" spans="1:37" ht="15" x14ac:dyDescent="0.25">
      <c r="A1" s="325" t="s">
        <v>355</v>
      </c>
      <c r="B1" s="325"/>
      <c r="C1" s="325"/>
      <c r="D1" s="325"/>
      <c r="E1" s="325"/>
      <c r="F1" s="325"/>
      <c r="G1" s="242"/>
      <c r="H1" s="242"/>
      <c r="I1" s="242"/>
      <c r="J1" s="242"/>
      <c r="K1" s="242"/>
      <c r="L1" s="242"/>
      <c r="M1" s="242"/>
      <c r="N1" s="242"/>
      <c r="O1" s="242"/>
      <c r="P1" s="242"/>
      <c r="Q1" s="242"/>
      <c r="R1" s="242"/>
      <c r="S1" s="242"/>
      <c r="T1" s="242"/>
      <c r="U1" s="242"/>
      <c r="V1" s="242"/>
      <c r="W1" s="242"/>
      <c r="X1" s="242"/>
      <c r="Y1" s="242"/>
    </row>
    <row r="2" spans="1:37" s="329" customFormat="1" ht="60" x14ac:dyDescent="0.25">
      <c r="A2" s="239" t="s">
        <v>87</v>
      </c>
      <c r="B2" s="239" t="s">
        <v>89</v>
      </c>
      <c r="C2" s="239" t="s">
        <v>226</v>
      </c>
      <c r="D2" s="239" t="s">
        <v>227</v>
      </c>
      <c r="E2" s="239" t="s">
        <v>5</v>
      </c>
      <c r="F2" s="239" t="s">
        <v>92</v>
      </c>
      <c r="G2" s="239" t="s">
        <v>228</v>
      </c>
      <c r="H2" s="326" t="s">
        <v>95</v>
      </c>
      <c r="I2" s="326" t="s">
        <v>103</v>
      </c>
      <c r="J2" s="239" t="s">
        <v>6</v>
      </c>
      <c r="K2" s="239" t="s">
        <v>97</v>
      </c>
      <c r="L2" s="239" t="s">
        <v>98</v>
      </c>
      <c r="M2" s="327" t="s">
        <v>99</v>
      </c>
      <c r="N2" s="327" t="s">
        <v>100</v>
      </c>
      <c r="O2" s="328" t="s">
        <v>229</v>
      </c>
      <c r="P2" s="239" t="s">
        <v>104</v>
      </c>
      <c r="Q2" s="239" t="s">
        <v>105</v>
      </c>
      <c r="R2" s="239" t="s">
        <v>106</v>
      </c>
      <c r="S2" s="239" t="s">
        <v>107</v>
      </c>
      <c r="T2" s="239" t="s">
        <v>108</v>
      </c>
      <c r="U2" s="239" t="s">
        <v>109</v>
      </c>
      <c r="V2" s="239" t="s">
        <v>110</v>
      </c>
      <c r="W2" s="239" t="s">
        <v>7</v>
      </c>
      <c r="X2" s="239" t="s">
        <v>111</v>
      </c>
      <c r="Y2" s="239" t="s">
        <v>112</v>
      </c>
      <c r="Z2" s="238"/>
      <c r="AA2" s="238"/>
      <c r="AB2" s="238"/>
      <c r="AC2" s="238"/>
      <c r="AD2" s="238"/>
      <c r="AE2" s="238"/>
      <c r="AF2" s="238"/>
      <c r="AG2" s="238"/>
      <c r="AH2" s="238"/>
      <c r="AI2" s="238"/>
      <c r="AJ2" s="238"/>
      <c r="AK2" s="238"/>
    </row>
    <row r="3" spans="1:37" ht="225" x14ac:dyDescent="0.2">
      <c r="A3" s="288" t="s">
        <v>113</v>
      </c>
      <c r="B3" s="289" t="s">
        <v>230</v>
      </c>
      <c r="C3" s="289" t="s">
        <v>231</v>
      </c>
      <c r="D3" s="290" t="s">
        <v>232</v>
      </c>
      <c r="E3" s="288"/>
      <c r="F3" s="290" t="s">
        <v>233</v>
      </c>
      <c r="G3" s="291" t="s">
        <v>234</v>
      </c>
      <c r="H3" s="292">
        <v>0</v>
      </c>
      <c r="I3" s="293">
        <v>500</v>
      </c>
      <c r="J3" s="294" t="s">
        <v>235</v>
      </c>
      <c r="K3" s="294" t="s">
        <v>236</v>
      </c>
      <c r="L3" s="251" t="s">
        <v>237</v>
      </c>
      <c r="M3" s="252">
        <v>41426</v>
      </c>
      <c r="N3" s="253">
        <v>40</v>
      </c>
      <c r="O3" s="254" t="s">
        <v>238</v>
      </c>
      <c r="P3" s="269">
        <v>500</v>
      </c>
      <c r="Q3" s="269"/>
      <c r="R3" s="269"/>
      <c r="S3" s="269"/>
      <c r="T3" s="269"/>
      <c r="U3" s="269"/>
      <c r="V3" s="269"/>
      <c r="W3" s="251" t="s">
        <v>239</v>
      </c>
      <c r="X3" s="251" t="s">
        <v>240</v>
      </c>
      <c r="Y3" s="251" t="s">
        <v>240</v>
      </c>
    </row>
    <row r="4" spans="1:37" ht="56.25" x14ac:dyDescent="0.2">
      <c r="A4" s="295"/>
      <c r="B4" s="296"/>
      <c r="C4" s="296"/>
      <c r="D4" s="297"/>
      <c r="E4" s="295"/>
      <c r="F4" s="297"/>
      <c r="G4" s="294" t="s">
        <v>241</v>
      </c>
      <c r="H4" s="292">
        <v>316</v>
      </c>
      <c r="I4" s="292">
        <v>0</v>
      </c>
      <c r="J4" s="294"/>
      <c r="K4" s="253" t="s">
        <v>242</v>
      </c>
      <c r="L4" s="258"/>
      <c r="M4" s="259"/>
      <c r="N4" s="259"/>
      <c r="O4" s="254"/>
      <c r="P4" s="269">
        <v>0</v>
      </c>
      <c r="Q4" s="269"/>
      <c r="R4" s="269"/>
      <c r="S4" s="269"/>
      <c r="T4" s="269"/>
      <c r="U4" s="269"/>
      <c r="V4" s="269"/>
      <c r="W4" s="251" t="s">
        <v>239</v>
      </c>
      <c r="X4" s="251" t="s">
        <v>240</v>
      </c>
      <c r="Y4" s="251" t="s">
        <v>240</v>
      </c>
    </row>
    <row r="5" spans="1:37" ht="180" x14ac:dyDescent="0.2">
      <c r="A5" s="295"/>
      <c r="B5" s="296"/>
      <c r="C5" s="296"/>
      <c r="D5" s="298" t="s">
        <v>232</v>
      </c>
      <c r="E5" s="295"/>
      <c r="F5" s="299" t="s">
        <v>243</v>
      </c>
      <c r="G5" s="294" t="s">
        <v>244</v>
      </c>
      <c r="H5" s="292">
        <v>95.608000000000004</v>
      </c>
      <c r="I5" s="292">
        <v>80</v>
      </c>
      <c r="J5" s="294" t="s">
        <v>245</v>
      </c>
      <c r="K5" s="299" t="s">
        <v>246</v>
      </c>
      <c r="L5" s="251" t="s">
        <v>247</v>
      </c>
      <c r="M5" s="252">
        <v>41445</v>
      </c>
      <c r="N5" s="253">
        <v>7</v>
      </c>
      <c r="O5" s="254">
        <v>60000000</v>
      </c>
      <c r="P5" s="254">
        <v>80</v>
      </c>
      <c r="Q5" s="269"/>
      <c r="R5" s="269"/>
      <c r="S5" s="269"/>
      <c r="T5" s="269"/>
      <c r="U5" s="269"/>
      <c r="V5" s="269"/>
      <c r="W5" s="251" t="s">
        <v>239</v>
      </c>
      <c r="X5" s="251" t="s">
        <v>240</v>
      </c>
      <c r="Y5" s="251" t="s">
        <v>240</v>
      </c>
    </row>
    <row r="6" spans="1:37" ht="315" x14ac:dyDescent="0.2">
      <c r="A6" s="295"/>
      <c r="B6" s="296"/>
      <c r="C6" s="296"/>
      <c r="D6" s="300"/>
      <c r="E6" s="295"/>
      <c r="F6" s="298" t="s">
        <v>248</v>
      </c>
      <c r="G6" s="294" t="s">
        <v>249</v>
      </c>
      <c r="H6" s="292">
        <v>269.923</v>
      </c>
      <c r="I6" s="301">
        <v>150</v>
      </c>
      <c r="J6" s="294" t="s">
        <v>250</v>
      </c>
      <c r="K6" s="294" t="s">
        <v>251</v>
      </c>
      <c r="L6" s="258" t="s">
        <v>252</v>
      </c>
      <c r="M6" s="259" t="s">
        <v>253</v>
      </c>
      <c r="N6" s="259">
        <v>16</v>
      </c>
      <c r="O6" s="254">
        <v>269923490</v>
      </c>
      <c r="P6" s="269">
        <v>150</v>
      </c>
      <c r="Q6" s="269"/>
      <c r="R6" s="269"/>
      <c r="S6" s="269"/>
      <c r="T6" s="269"/>
      <c r="U6" s="269"/>
      <c r="V6" s="269"/>
      <c r="W6" s="251" t="s">
        <v>239</v>
      </c>
      <c r="X6" s="251" t="s">
        <v>240</v>
      </c>
      <c r="Y6" s="251" t="s">
        <v>240</v>
      </c>
    </row>
    <row r="7" spans="1:37" ht="168.75" x14ac:dyDescent="0.2">
      <c r="A7" s="295"/>
      <c r="B7" s="296"/>
      <c r="C7" s="296"/>
      <c r="D7" s="300"/>
      <c r="E7" s="295"/>
      <c r="F7" s="299" t="s">
        <v>254</v>
      </c>
      <c r="G7" s="294" t="s">
        <v>255</v>
      </c>
      <c r="H7" s="292">
        <v>146.565</v>
      </c>
      <c r="I7" s="292"/>
      <c r="J7" s="302" t="s">
        <v>256</v>
      </c>
      <c r="K7" s="294" t="s">
        <v>257</v>
      </c>
      <c r="L7" s="68" t="s">
        <v>258</v>
      </c>
      <c r="M7" s="260">
        <v>41487</v>
      </c>
      <c r="N7" s="261">
        <v>10</v>
      </c>
      <c r="O7" s="262">
        <v>146565656</v>
      </c>
      <c r="P7" s="269"/>
      <c r="Q7" s="269"/>
      <c r="R7" s="269"/>
      <c r="S7" s="269"/>
      <c r="T7" s="269"/>
      <c r="U7" s="269"/>
      <c r="V7" s="269"/>
      <c r="W7" s="251" t="s">
        <v>239</v>
      </c>
      <c r="X7" s="251" t="s">
        <v>240</v>
      </c>
      <c r="Y7" s="251" t="s">
        <v>240</v>
      </c>
    </row>
    <row r="8" spans="1:37" ht="67.5" x14ac:dyDescent="0.2">
      <c r="A8" s="295"/>
      <c r="B8" s="296"/>
      <c r="C8" s="296"/>
      <c r="D8" s="303"/>
      <c r="E8" s="295"/>
      <c r="F8" s="304" t="s">
        <v>259</v>
      </c>
      <c r="G8" s="291" t="s">
        <v>260</v>
      </c>
      <c r="H8" s="292">
        <v>1</v>
      </c>
      <c r="I8" s="305">
        <v>80</v>
      </c>
      <c r="J8" s="290" t="s">
        <v>261</v>
      </c>
      <c r="K8" s="290" t="s">
        <v>262</v>
      </c>
      <c r="L8" s="129" t="s">
        <v>263</v>
      </c>
      <c r="M8" s="263" t="s">
        <v>264</v>
      </c>
      <c r="N8" s="264">
        <v>3</v>
      </c>
      <c r="O8" s="265">
        <v>30000000</v>
      </c>
      <c r="P8" s="265">
        <v>80</v>
      </c>
      <c r="Q8" s="269"/>
      <c r="R8" s="269"/>
      <c r="S8" s="269"/>
      <c r="T8" s="269"/>
      <c r="U8" s="269"/>
      <c r="V8" s="269"/>
      <c r="W8" s="251" t="s">
        <v>239</v>
      </c>
      <c r="X8" s="251" t="s">
        <v>240</v>
      </c>
      <c r="Y8" s="251" t="s">
        <v>240</v>
      </c>
    </row>
    <row r="9" spans="1:37" ht="56.25" x14ac:dyDescent="0.2">
      <c r="A9" s="295"/>
      <c r="B9" s="296"/>
      <c r="C9" s="296"/>
      <c r="D9" s="306"/>
      <c r="E9" s="295"/>
      <c r="F9" s="300" t="s">
        <v>265</v>
      </c>
      <c r="G9" s="300" t="s">
        <v>266</v>
      </c>
      <c r="H9" s="292">
        <v>1</v>
      </c>
      <c r="I9" s="307"/>
      <c r="J9" s="308"/>
      <c r="K9" s="297"/>
      <c r="L9" s="139"/>
      <c r="M9" s="266"/>
      <c r="N9" s="266"/>
      <c r="O9" s="267"/>
      <c r="P9" s="267"/>
      <c r="Q9" s="269"/>
      <c r="R9" s="269"/>
      <c r="S9" s="269"/>
      <c r="T9" s="269"/>
      <c r="U9" s="269"/>
      <c r="V9" s="269"/>
      <c r="W9" s="251" t="s">
        <v>239</v>
      </c>
      <c r="X9" s="251" t="s">
        <v>240</v>
      </c>
      <c r="Y9" s="251" t="s">
        <v>240</v>
      </c>
      <c r="Z9" s="167"/>
      <c r="AA9" s="167"/>
      <c r="AB9" s="167"/>
      <c r="AC9" s="167"/>
      <c r="AD9" s="167"/>
      <c r="AE9" s="167"/>
      <c r="AF9" s="167"/>
      <c r="AG9" s="167"/>
      <c r="AH9" s="167"/>
      <c r="AI9" s="167"/>
      <c r="AJ9" s="167"/>
      <c r="AK9" s="167"/>
    </row>
    <row r="10" spans="1:37" ht="247.5" x14ac:dyDescent="0.2">
      <c r="A10" s="295"/>
      <c r="B10" s="296"/>
      <c r="C10" s="296"/>
      <c r="D10" s="300"/>
      <c r="E10" s="295"/>
      <c r="F10" s="300" t="s">
        <v>267</v>
      </c>
      <c r="G10" s="300" t="s">
        <v>268</v>
      </c>
      <c r="H10" s="292">
        <v>570</v>
      </c>
      <c r="I10" s="292">
        <v>100</v>
      </c>
      <c r="J10" s="294" t="s">
        <v>269</v>
      </c>
      <c r="K10" s="253" t="s">
        <v>270</v>
      </c>
      <c r="L10" s="258" t="s">
        <v>271</v>
      </c>
      <c r="M10" s="259"/>
      <c r="N10" s="259"/>
      <c r="O10" s="254"/>
      <c r="P10" s="269">
        <v>100</v>
      </c>
      <c r="Q10" s="269"/>
      <c r="R10" s="269"/>
      <c r="S10" s="269"/>
      <c r="T10" s="269"/>
      <c r="U10" s="269"/>
      <c r="V10" s="269"/>
      <c r="W10" s="251" t="s">
        <v>239</v>
      </c>
      <c r="X10" s="251" t="s">
        <v>240</v>
      </c>
      <c r="Y10" s="251" t="s">
        <v>240</v>
      </c>
    </row>
    <row r="11" spans="1:37" ht="191.25" x14ac:dyDescent="0.2">
      <c r="A11" s="295"/>
      <c r="B11" s="296"/>
      <c r="C11" s="296"/>
      <c r="D11" s="258" t="s">
        <v>272</v>
      </c>
      <c r="E11" s="295"/>
      <c r="F11" s="298" t="s">
        <v>273</v>
      </c>
      <c r="G11" s="298" t="s">
        <v>274</v>
      </c>
      <c r="H11" s="292">
        <v>0</v>
      </c>
      <c r="I11" s="292">
        <v>187.05</v>
      </c>
      <c r="J11" s="294" t="s">
        <v>275</v>
      </c>
      <c r="K11" s="294" t="s">
        <v>276</v>
      </c>
      <c r="L11" s="258" t="s">
        <v>277</v>
      </c>
      <c r="M11" s="268">
        <v>41638</v>
      </c>
      <c r="N11" s="253">
        <v>6</v>
      </c>
      <c r="O11" s="269">
        <v>174000000</v>
      </c>
      <c r="P11" s="269">
        <v>187</v>
      </c>
      <c r="Q11" s="269"/>
      <c r="R11" s="269"/>
      <c r="S11" s="269"/>
      <c r="T11" s="269"/>
      <c r="U11" s="269"/>
      <c r="V11" s="269"/>
      <c r="W11" s="251" t="s">
        <v>239</v>
      </c>
      <c r="X11" s="251" t="s">
        <v>240</v>
      </c>
      <c r="Y11" s="251" t="s">
        <v>240</v>
      </c>
    </row>
    <row r="12" spans="1:37" ht="191.25" x14ac:dyDescent="0.2">
      <c r="A12" s="295"/>
      <c r="B12" s="296"/>
      <c r="C12" s="296"/>
      <c r="D12" s="258" t="s">
        <v>278</v>
      </c>
      <c r="E12" s="295"/>
      <c r="F12" s="272" t="s">
        <v>279</v>
      </c>
      <c r="G12" s="298" t="s">
        <v>280</v>
      </c>
      <c r="H12" s="292">
        <v>0</v>
      </c>
      <c r="I12" s="292">
        <v>60315954</v>
      </c>
      <c r="J12" s="294" t="s">
        <v>281</v>
      </c>
      <c r="K12" s="294" t="s">
        <v>282</v>
      </c>
      <c r="L12" s="258" t="s">
        <v>283</v>
      </c>
      <c r="M12" s="268">
        <v>41426</v>
      </c>
      <c r="N12" s="253">
        <v>3</v>
      </c>
      <c r="O12" s="269">
        <v>60315754</v>
      </c>
      <c r="P12" s="269">
        <v>200</v>
      </c>
      <c r="Q12" s="269"/>
      <c r="R12" s="269"/>
      <c r="S12" s="269"/>
      <c r="T12" s="269"/>
      <c r="U12" s="269"/>
      <c r="V12" s="269"/>
      <c r="W12" s="251" t="s">
        <v>239</v>
      </c>
      <c r="X12" s="251" t="s">
        <v>240</v>
      </c>
      <c r="Y12" s="251" t="s">
        <v>240</v>
      </c>
    </row>
    <row r="13" spans="1:37" ht="191.25" x14ac:dyDescent="0.2">
      <c r="A13" s="295"/>
      <c r="B13" s="303"/>
      <c r="C13" s="303"/>
      <c r="D13" s="258"/>
      <c r="E13" s="295"/>
      <c r="F13" s="129" t="s">
        <v>284</v>
      </c>
      <c r="G13" s="129" t="s">
        <v>285</v>
      </c>
      <c r="H13" s="305">
        <v>0</v>
      </c>
      <c r="I13" s="305"/>
      <c r="J13" s="294" t="s">
        <v>286</v>
      </c>
      <c r="K13" s="294" t="s">
        <v>287</v>
      </c>
      <c r="L13" s="258"/>
      <c r="M13" s="268"/>
      <c r="N13" s="270"/>
      <c r="O13" s="271">
        <v>48866656</v>
      </c>
      <c r="P13" s="269"/>
      <c r="Q13" s="269"/>
      <c r="R13" s="269"/>
      <c r="S13" s="269"/>
      <c r="T13" s="269"/>
      <c r="U13" s="269"/>
      <c r="V13" s="269"/>
      <c r="W13" s="251" t="s">
        <v>239</v>
      </c>
      <c r="X13" s="251" t="s">
        <v>240</v>
      </c>
      <c r="Y13" s="251" t="s">
        <v>240</v>
      </c>
    </row>
    <row r="14" spans="1:37" ht="168.75" x14ac:dyDescent="0.2">
      <c r="A14" s="295"/>
      <c r="B14" s="288" t="s">
        <v>288</v>
      </c>
      <c r="C14" s="289" t="s">
        <v>289</v>
      </c>
      <c r="D14" s="300" t="s">
        <v>290</v>
      </c>
      <c r="E14" s="295"/>
      <c r="F14" s="139"/>
      <c r="G14" s="139"/>
      <c r="H14" s="307"/>
      <c r="I14" s="307"/>
      <c r="J14" s="294" t="s">
        <v>291</v>
      </c>
      <c r="K14" s="294" t="s">
        <v>292</v>
      </c>
      <c r="L14" s="68" t="s">
        <v>293</v>
      </c>
      <c r="M14" s="260">
        <v>41394</v>
      </c>
      <c r="N14" s="270">
        <v>5</v>
      </c>
      <c r="O14" s="262">
        <v>700000000</v>
      </c>
      <c r="P14" s="271"/>
      <c r="Q14" s="269"/>
      <c r="R14" s="269"/>
      <c r="S14" s="269"/>
      <c r="T14" s="269"/>
      <c r="U14" s="269"/>
      <c r="V14" s="269"/>
      <c r="W14" s="251" t="s">
        <v>239</v>
      </c>
      <c r="X14" s="251" t="s">
        <v>240</v>
      </c>
      <c r="Y14" s="251" t="s">
        <v>240</v>
      </c>
    </row>
    <row r="15" spans="1:37" ht="213.75" x14ac:dyDescent="0.2">
      <c r="A15" s="295"/>
      <c r="B15" s="295"/>
      <c r="C15" s="296"/>
      <c r="D15" s="300" t="s">
        <v>294</v>
      </c>
      <c r="E15" s="295"/>
      <c r="F15" s="272" t="s">
        <v>295</v>
      </c>
      <c r="G15" s="272" t="s">
        <v>296</v>
      </c>
      <c r="H15" s="309">
        <v>0</v>
      </c>
      <c r="I15" s="292">
        <v>0</v>
      </c>
      <c r="J15" s="294" t="s">
        <v>297</v>
      </c>
      <c r="K15" s="294" t="s">
        <v>298</v>
      </c>
      <c r="L15" s="258" t="s">
        <v>299</v>
      </c>
      <c r="M15" s="252">
        <v>41608</v>
      </c>
      <c r="N15" s="253">
        <v>15</v>
      </c>
      <c r="O15" s="254">
        <v>80368004</v>
      </c>
      <c r="P15" s="269">
        <v>0</v>
      </c>
      <c r="Q15" s="269"/>
      <c r="R15" s="269"/>
      <c r="S15" s="269"/>
      <c r="T15" s="269"/>
      <c r="U15" s="269"/>
      <c r="V15" s="269"/>
      <c r="W15" s="251" t="s">
        <v>239</v>
      </c>
      <c r="X15" s="251" t="s">
        <v>240</v>
      </c>
      <c r="Y15" s="251" t="s">
        <v>240</v>
      </c>
    </row>
    <row r="16" spans="1:37" ht="236.25" x14ac:dyDescent="0.2">
      <c r="A16" s="295"/>
      <c r="B16" s="295"/>
      <c r="C16" s="296"/>
      <c r="D16" s="303" t="s">
        <v>300</v>
      </c>
      <c r="E16" s="295"/>
      <c r="F16" s="258" t="s">
        <v>301</v>
      </c>
      <c r="G16" s="298" t="s">
        <v>302</v>
      </c>
      <c r="H16" s="310">
        <v>0</v>
      </c>
      <c r="I16" s="310">
        <v>1500</v>
      </c>
      <c r="J16" s="294" t="s">
        <v>303</v>
      </c>
      <c r="K16" s="294" t="s">
        <v>304</v>
      </c>
      <c r="L16" s="272" t="s">
        <v>305</v>
      </c>
      <c r="M16" s="273">
        <v>41638</v>
      </c>
      <c r="N16" s="274">
        <v>5</v>
      </c>
      <c r="O16" s="275">
        <v>2043108195</v>
      </c>
      <c r="P16" s="311">
        <v>1500</v>
      </c>
      <c r="Q16" s="312"/>
      <c r="R16" s="312"/>
      <c r="S16" s="312"/>
      <c r="T16" s="312"/>
      <c r="U16" s="312"/>
      <c r="V16" s="312"/>
      <c r="W16" s="251" t="s">
        <v>239</v>
      </c>
      <c r="X16" s="251" t="s">
        <v>240</v>
      </c>
      <c r="Y16" s="251" t="s">
        <v>240</v>
      </c>
    </row>
    <row r="17" spans="1:25" ht="191.25" x14ac:dyDescent="0.2">
      <c r="A17" s="295"/>
      <c r="B17" s="295"/>
      <c r="C17" s="296"/>
      <c r="D17" s="313" t="s">
        <v>306</v>
      </c>
      <c r="E17" s="295"/>
      <c r="F17" s="129" t="s">
        <v>307</v>
      </c>
      <c r="G17" s="129" t="s">
        <v>308</v>
      </c>
      <c r="H17" s="305">
        <v>0</v>
      </c>
      <c r="I17" s="305">
        <v>786.4</v>
      </c>
      <c r="J17" s="294" t="s">
        <v>309</v>
      </c>
      <c r="K17" s="294" t="s">
        <v>304</v>
      </c>
      <c r="L17" s="251" t="s">
        <v>310</v>
      </c>
      <c r="M17" s="252">
        <v>41638</v>
      </c>
      <c r="N17" s="274">
        <v>10</v>
      </c>
      <c r="O17" s="275">
        <v>582094243</v>
      </c>
      <c r="P17" s="276">
        <v>786.4</v>
      </c>
      <c r="Q17" s="312"/>
      <c r="R17" s="312"/>
      <c r="S17" s="312"/>
      <c r="T17" s="312"/>
      <c r="U17" s="312"/>
      <c r="V17" s="312"/>
      <c r="W17" s="251"/>
      <c r="X17" s="251"/>
      <c r="Y17" s="251"/>
    </row>
    <row r="18" spans="1:25" ht="247.5" x14ac:dyDescent="0.2">
      <c r="A18" s="295"/>
      <c r="B18" s="295"/>
      <c r="C18" s="296"/>
      <c r="D18" s="313"/>
      <c r="E18" s="295"/>
      <c r="F18" s="139"/>
      <c r="G18" s="139"/>
      <c r="H18" s="307"/>
      <c r="I18" s="307"/>
      <c r="J18" s="294" t="s">
        <v>311</v>
      </c>
      <c r="K18" s="294" t="s">
        <v>312</v>
      </c>
      <c r="L18" s="251" t="s">
        <v>310</v>
      </c>
      <c r="M18" s="252">
        <v>41638</v>
      </c>
      <c r="N18" s="253">
        <v>10</v>
      </c>
      <c r="O18" s="254">
        <v>371947753</v>
      </c>
      <c r="P18" s="277"/>
      <c r="Q18" s="314"/>
      <c r="R18" s="314"/>
      <c r="S18" s="314"/>
      <c r="T18" s="314"/>
      <c r="U18" s="314"/>
      <c r="V18" s="314"/>
      <c r="W18" s="251" t="s">
        <v>239</v>
      </c>
      <c r="X18" s="251" t="s">
        <v>240</v>
      </c>
      <c r="Y18" s="251" t="s">
        <v>240</v>
      </c>
    </row>
    <row r="19" spans="1:25" ht="168.75" x14ac:dyDescent="0.2">
      <c r="A19" s="295"/>
      <c r="B19" s="295"/>
      <c r="C19" s="296"/>
      <c r="D19" s="290" t="s">
        <v>313</v>
      </c>
      <c r="E19" s="295"/>
      <c r="F19" s="129" t="s">
        <v>314</v>
      </c>
      <c r="G19" s="129" t="s">
        <v>315</v>
      </c>
      <c r="H19" s="305"/>
      <c r="I19" s="305">
        <v>243</v>
      </c>
      <c r="J19" s="294" t="s">
        <v>316</v>
      </c>
      <c r="K19" s="294" t="s">
        <v>236</v>
      </c>
      <c r="L19" s="68" t="s">
        <v>317</v>
      </c>
      <c r="M19" s="278">
        <v>41638</v>
      </c>
      <c r="N19" s="253"/>
      <c r="O19" s="254">
        <v>341900000</v>
      </c>
      <c r="P19" s="276">
        <v>243</v>
      </c>
      <c r="Q19" s="314"/>
      <c r="R19" s="314"/>
      <c r="S19" s="314"/>
      <c r="T19" s="314"/>
      <c r="U19" s="314"/>
      <c r="V19" s="314"/>
      <c r="W19" s="251"/>
      <c r="X19" s="251"/>
      <c r="Y19" s="251"/>
    </row>
    <row r="20" spans="1:25" ht="168.75" x14ac:dyDescent="0.2">
      <c r="A20" s="295"/>
      <c r="B20" s="295"/>
      <c r="C20" s="296"/>
      <c r="D20" s="315"/>
      <c r="E20" s="295"/>
      <c r="F20" s="139"/>
      <c r="G20" s="139"/>
      <c r="H20" s="307"/>
      <c r="I20" s="307"/>
      <c r="J20" s="302" t="s">
        <v>318</v>
      </c>
      <c r="K20" s="302" t="s">
        <v>319</v>
      </c>
      <c r="L20" s="68" t="s">
        <v>317</v>
      </c>
      <c r="M20" s="278">
        <v>41638</v>
      </c>
      <c r="N20" s="279">
        <v>8</v>
      </c>
      <c r="O20" s="262">
        <v>187050000</v>
      </c>
      <c r="P20" s="277"/>
      <c r="Q20" s="314"/>
      <c r="R20" s="314"/>
      <c r="S20" s="314"/>
      <c r="T20" s="254"/>
      <c r="U20" s="314"/>
      <c r="V20" s="314"/>
      <c r="W20" s="251" t="s">
        <v>239</v>
      </c>
      <c r="X20" s="251" t="s">
        <v>240</v>
      </c>
      <c r="Y20" s="251" t="s">
        <v>240</v>
      </c>
    </row>
    <row r="21" spans="1:25" ht="281.25" x14ac:dyDescent="0.2">
      <c r="A21" s="295"/>
      <c r="B21" s="295"/>
      <c r="C21" s="296"/>
      <c r="D21" s="315"/>
      <c r="E21" s="295"/>
      <c r="F21" s="258" t="s">
        <v>320</v>
      </c>
      <c r="G21" s="298" t="s">
        <v>321</v>
      </c>
      <c r="H21" s="316">
        <v>0</v>
      </c>
      <c r="I21" s="316">
        <v>457</v>
      </c>
      <c r="J21" s="317" t="s">
        <v>322</v>
      </c>
      <c r="K21" s="294" t="s">
        <v>323</v>
      </c>
      <c r="L21" s="280" t="s">
        <v>324</v>
      </c>
      <c r="M21" s="252">
        <v>41638</v>
      </c>
      <c r="N21" s="279">
        <v>10</v>
      </c>
      <c r="O21" s="281">
        <v>360725965</v>
      </c>
      <c r="P21" s="279">
        <v>457</v>
      </c>
      <c r="Q21" s="318"/>
      <c r="R21" s="318"/>
      <c r="S21" s="318"/>
      <c r="T21" s="318"/>
      <c r="U21" s="318"/>
      <c r="V21" s="318"/>
      <c r="W21" s="251" t="s">
        <v>239</v>
      </c>
      <c r="X21" s="251" t="s">
        <v>240</v>
      </c>
      <c r="Y21" s="251" t="s">
        <v>240</v>
      </c>
    </row>
    <row r="22" spans="1:25" ht="168.75" x14ac:dyDescent="0.2">
      <c r="A22" s="295"/>
      <c r="B22" s="319"/>
      <c r="C22" s="320"/>
      <c r="D22" s="315"/>
      <c r="E22" s="295"/>
      <c r="F22" s="321" t="s">
        <v>325</v>
      </c>
      <c r="G22" s="298" t="s">
        <v>326</v>
      </c>
      <c r="H22" s="292">
        <v>0</v>
      </c>
      <c r="I22" s="292">
        <v>70</v>
      </c>
      <c r="J22" s="294" t="s">
        <v>327</v>
      </c>
      <c r="K22" s="253" t="s">
        <v>328</v>
      </c>
      <c r="L22" s="258" t="s">
        <v>329</v>
      </c>
      <c r="M22" s="252">
        <v>41435</v>
      </c>
      <c r="N22" s="279">
        <v>4</v>
      </c>
      <c r="O22" s="254">
        <v>70000000</v>
      </c>
      <c r="P22" s="279">
        <v>70</v>
      </c>
      <c r="Q22" s="314"/>
      <c r="R22" s="314"/>
      <c r="S22" s="314"/>
      <c r="T22" s="314"/>
      <c r="U22" s="314"/>
      <c r="V22" s="314"/>
      <c r="W22" s="251" t="s">
        <v>239</v>
      </c>
      <c r="X22" s="251" t="s">
        <v>240</v>
      </c>
      <c r="Y22" s="251" t="s">
        <v>240</v>
      </c>
    </row>
    <row r="23" spans="1:25" ht="90" x14ac:dyDescent="0.2">
      <c r="A23" s="295"/>
      <c r="B23" s="129" t="s">
        <v>193</v>
      </c>
      <c r="C23" s="283"/>
      <c r="D23" s="303"/>
      <c r="E23" s="295"/>
      <c r="F23" s="280" t="s">
        <v>330</v>
      </c>
      <c r="G23" s="298" t="s">
        <v>331</v>
      </c>
      <c r="H23" s="316">
        <v>0</v>
      </c>
      <c r="I23" s="316">
        <v>0</v>
      </c>
      <c r="J23" s="294" t="s">
        <v>332</v>
      </c>
      <c r="K23" s="294" t="s">
        <v>333</v>
      </c>
      <c r="L23" s="280" t="s">
        <v>334</v>
      </c>
      <c r="M23" s="284"/>
      <c r="N23" s="284"/>
      <c r="O23" s="281"/>
      <c r="P23" s="281">
        <v>0</v>
      </c>
      <c r="Q23" s="318"/>
      <c r="R23" s="318"/>
      <c r="S23" s="318"/>
      <c r="T23" s="318"/>
      <c r="U23" s="318"/>
      <c r="V23" s="318"/>
      <c r="W23" s="251" t="s">
        <v>239</v>
      </c>
      <c r="X23" s="251" t="s">
        <v>240</v>
      </c>
      <c r="Y23" s="251" t="s">
        <v>240</v>
      </c>
    </row>
    <row r="24" spans="1:25" ht="90" x14ac:dyDescent="0.2">
      <c r="A24" s="295"/>
      <c r="B24" s="136"/>
      <c r="C24" s="285"/>
      <c r="D24" s="300"/>
      <c r="E24" s="295"/>
      <c r="F24" s="258" t="s">
        <v>335</v>
      </c>
      <c r="G24" s="300" t="s">
        <v>336</v>
      </c>
      <c r="H24" s="292">
        <v>0</v>
      </c>
      <c r="I24" s="292">
        <v>200</v>
      </c>
      <c r="J24" s="294" t="s">
        <v>337</v>
      </c>
      <c r="K24" s="294" t="s">
        <v>338</v>
      </c>
      <c r="L24" s="258" t="s">
        <v>339</v>
      </c>
      <c r="M24" s="252">
        <v>41455</v>
      </c>
      <c r="N24" s="279">
        <v>25</v>
      </c>
      <c r="O24" s="254">
        <v>400000000</v>
      </c>
      <c r="P24" s="279">
        <v>200</v>
      </c>
      <c r="Q24" s="314"/>
      <c r="R24" s="314"/>
      <c r="S24" s="314"/>
      <c r="T24" s="254">
        <v>400</v>
      </c>
      <c r="U24" s="314"/>
      <c r="V24" s="314"/>
      <c r="W24" s="251" t="s">
        <v>239</v>
      </c>
      <c r="X24" s="251" t="s">
        <v>240</v>
      </c>
      <c r="Y24" s="251" t="s">
        <v>240</v>
      </c>
    </row>
    <row r="25" spans="1:25" ht="135" x14ac:dyDescent="0.2">
      <c r="A25" s="295"/>
      <c r="B25" s="136"/>
      <c r="C25" s="285"/>
      <c r="D25" s="303"/>
      <c r="E25" s="295"/>
      <c r="F25" s="322" t="s">
        <v>340</v>
      </c>
      <c r="G25" s="300" t="s">
        <v>341</v>
      </c>
      <c r="H25" s="316">
        <v>0</v>
      </c>
      <c r="I25" s="316">
        <v>150000000</v>
      </c>
      <c r="J25" s="294" t="s">
        <v>342</v>
      </c>
      <c r="K25" s="294" t="s">
        <v>343</v>
      </c>
      <c r="L25" s="280" t="s">
        <v>344</v>
      </c>
      <c r="M25" s="252">
        <v>41483</v>
      </c>
      <c r="N25" s="279">
        <v>30</v>
      </c>
      <c r="O25" s="281">
        <v>150000000</v>
      </c>
      <c r="P25" s="318">
        <v>0</v>
      </c>
      <c r="Q25" s="318"/>
      <c r="R25" s="318"/>
      <c r="S25" s="318"/>
      <c r="T25" s="318"/>
      <c r="U25" s="318"/>
      <c r="V25" s="318"/>
      <c r="W25" s="251" t="s">
        <v>239</v>
      </c>
      <c r="X25" s="251" t="s">
        <v>240</v>
      </c>
      <c r="Y25" s="251" t="s">
        <v>240</v>
      </c>
    </row>
    <row r="26" spans="1:25" ht="123.75" x14ac:dyDescent="0.2">
      <c r="A26" s="295"/>
      <c r="B26" s="136"/>
      <c r="C26" s="285"/>
      <c r="D26" s="303"/>
      <c r="E26" s="295"/>
      <c r="F26" s="321" t="s">
        <v>345</v>
      </c>
      <c r="G26" s="300" t="s">
        <v>346</v>
      </c>
      <c r="H26" s="292">
        <v>0</v>
      </c>
      <c r="I26" s="292">
        <v>2000000000</v>
      </c>
      <c r="J26" s="294" t="s">
        <v>347</v>
      </c>
      <c r="K26" s="294" t="s">
        <v>348</v>
      </c>
      <c r="L26" s="258" t="s">
        <v>349</v>
      </c>
      <c r="M26" s="252">
        <v>41485</v>
      </c>
      <c r="N26" s="279">
        <v>150</v>
      </c>
      <c r="O26" s="254">
        <v>2000000000</v>
      </c>
      <c r="P26" s="314">
        <v>0</v>
      </c>
      <c r="Q26" s="314"/>
      <c r="R26" s="314"/>
      <c r="S26" s="314"/>
      <c r="T26" s="314"/>
      <c r="U26" s="314"/>
      <c r="V26" s="314"/>
      <c r="W26" s="251" t="s">
        <v>239</v>
      </c>
      <c r="X26" s="251" t="s">
        <v>240</v>
      </c>
      <c r="Y26" s="251" t="s">
        <v>240</v>
      </c>
    </row>
    <row r="27" spans="1:25" ht="33.75" x14ac:dyDescent="0.2">
      <c r="A27" s="295"/>
      <c r="B27" s="136"/>
      <c r="C27" s="285"/>
      <c r="D27" s="295"/>
      <c r="E27" s="295"/>
      <c r="F27" s="289" t="s">
        <v>350</v>
      </c>
      <c r="G27" s="289" t="s">
        <v>351</v>
      </c>
      <c r="H27" s="305">
        <v>0</v>
      </c>
      <c r="I27" s="305">
        <v>100</v>
      </c>
      <c r="J27" s="129" t="s">
        <v>352</v>
      </c>
      <c r="K27" s="323" t="s">
        <v>353</v>
      </c>
      <c r="L27" s="129" t="s">
        <v>354</v>
      </c>
      <c r="M27" s="263">
        <v>41485</v>
      </c>
      <c r="N27" s="108">
        <v>15</v>
      </c>
      <c r="O27" s="265">
        <v>207198894</v>
      </c>
      <c r="P27" s="108">
        <v>100</v>
      </c>
      <c r="Q27" s="318"/>
      <c r="R27" s="318"/>
      <c r="S27" s="318"/>
      <c r="T27" s="318"/>
      <c r="U27" s="318"/>
      <c r="V27" s="318"/>
      <c r="W27" s="129" t="s">
        <v>239</v>
      </c>
      <c r="X27" s="129" t="s">
        <v>240</v>
      </c>
      <c r="Y27" s="251" t="s">
        <v>240</v>
      </c>
    </row>
    <row r="28" spans="1:25" ht="33.75" x14ac:dyDescent="0.2">
      <c r="A28" s="319"/>
      <c r="B28" s="139"/>
      <c r="C28" s="286"/>
      <c r="D28" s="319"/>
      <c r="E28" s="319"/>
      <c r="F28" s="320"/>
      <c r="G28" s="320"/>
      <c r="H28" s="307"/>
      <c r="I28" s="307"/>
      <c r="J28" s="139"/>
      <c r="K28" s="323"/>
      <c r="L28" s="139"/>
      <c r="M28" s="287">
        <v>41485</v>
      </c>
      <c r="N28" s="105"/>
      <c r="O28" s="267"/>
      <c r="P28" s="105"/>
      <c r="Q28" s="324"/>
      <c r="R28" s="324"/>
      <c r="S28" s="324"/>
      <c r="T28" s="324"/>
      <c r="U28" s="324"/>
      <c r="V28" s="324"/>
      <c r="W28" s="139"/>
      <c r="X28" s="139"/>
      <c r="Y28" s="251" t="s">
        <v>240</v>
      </c>
    </row>
  </sheetData>
  <mergeCells count="49">
    <mergeCell ref="A1:F1"/>
    <mergeCell ref="M27:M28"/>
    <mergeCell ref="N27:N28"/>
    <mergeCell ref="B14:B22"/>
    <mergeCell ref="C14:C22"/>
    <mergeCell ref="X27:X28"/>
    <mergeCell ref="O8:O9"/>
    <mergeCell ref="B3:B12"/>
    <mergeCell ref="C3:C12"/>
    <mergeCell ref="K8:K9"/>
    <mergeCell ref="N8:N9"/>
    <mergeCell ref="K27:K28"/>
    <mergeCell ref="J27:J28"/>
    <mergeCell ref="I17:I18"/>
    <mergeCell ref="L27:L28"/>
    <mergeCell ref="H27:H28"/>
    <mergeCell ref="A3:A28"/>
    <mergeCell ref="D27:D28"/>
    <mergeCell ref="C23:C28"/>
    <mergeCell ref="G27:G28"/>
    <mergeCell ref="B23:B28"/>
    <mergeCell ref="E3:E28"/>
    <mergeCell ref="D3:D4"/>
    <mergeCell ref="D17:D18"/>
    <mergeCell ref="D19:D22"/>
    <mergeCell ref="F3:F4"/>
    <mergeCell ref="G17:G18"/>
    <mergeCell ref="H17:H18"/>
    <mergeCell ref="F27:F28"/>
    <mergeCell ref="G19:G20"/>
    <mergeCell ref="H19:H20"/>
    <mergeCell ref="W27:W28"/>
    <mergeCell ref="I8:I9"/>
    <mergeCell ref="M8:M9"/>
    <mergeCell ref="L8:L9"/>
    <mergeCell ref="J8:J9"/>
    <mergeCell ref="I27:I28"/>
    <mergeCell ref="P17:P18"/>
    <mergeCell ref="P27:P28"/>
    <mergeCell ref="O27:O28"/>
    <mergeCell ref="I19:I20"/>
    <mergeCell ref="P19:P20"/>
    <mergeCell ref="F19:F20"/>
    <mergeCell ref="P8:P9"/>
    <mergeCell ref="F13:F14"/>
    <mergeCell ref="G13:G14"/>
    <mergeCell ref="H13:H14"/>
    <mergeCell ref="I13:I14"/>
    <mergeCell ref="F17:F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78"/>
  <sheetViews>
    <sheetView workbookViewId="0">
      <selection sqref="A1:F1"/>
    </sheetView>
  </sheetViews>
  <sheetFormatPr baseColWidth="10" defaultRowHeight="15" x14ac:dyDescent="0.2"/>
  <cols>
    <col min="1" max="1" width="16.5703125" style="389" customWidth="1"/>
    <col min="2" max="2" width="10.140625" style="390" hidden="1" customWidth="1"/>
    <col min="3" max="3" width="13" style="389" customWidth="1"/>
    <col min="4" max="4" width="11.5703125" style="391" hidden="1" customWidth="1"/>
    <col min="5" max="5" width="20.7109375" style="391" customWidth="1"/>
    <col min="6" max="6" width="19" style="391" customWidth="1"/>
    <col min="7" max="7" width="8.7109375" style="392" customWidth="1"/>
    <col min="8" max="8" width="8.7109375" style="386" hidden="1" customWidth="1"/>
    <col min="9" max="9" width="23" style="393" customWidth="1"/>
    <col min="10" max="10" width="5.85546875" style="344" hidden="1" customWidth="1"/>
    <col min="11" max="11" width="30.28515625" style="342" customWidth="1"/>
    <col min="12" max="12" width="14.5703125" style="341" customWidth="1"/>
    <col min="13" max="13" width="14.28515625" style="341" customWidth="1"/>
    <col min="14" max="14" width="40.7109375" style="341" customWidth="1"/>
    <col min="15" max="16" width="14.28515625" style="341" customWidth="1"/>
    <col min="17" max="17" width="33" style="341" bestFit="1" customWidth="1"/>
    <col min="18" max="19" width="14.28515625" style="341" customWidth="1"/>
    <col min="20" max="20" width="23.140625" style="341" bestFit="1" customWidth="1"/>
    <col min="21" max="21" width="15.42578125" style="342" customWidth="1"/>
    <col min="22" max="24" width="11.28515625" style="342" customWidth="1"/>
    <col min="25" max="25" width="15.28515625" style="342" customWidth="1"/>
    <col min="26" max="27" width="11.28515625" style="342" customWidth="1"/>
    <col min="28" max="28" width="19.28515625" style="342" customWidth="1"/>
    <col min="29" max="29" width="21" style="343" customWidth="1"/>
    <col min="30" max="30" width="22.42578125" style="343" customWidth="1"/>
    <col min="31" max="37" width="11.42578125" style="339" customWidth="1"/>
    <col min="38" max="16384" width="11.42578125" style="339"/>
  </cols>
  <sheetData>
    <row r="1" spans="1:52" ht="15" customHeight="1" x14ac:dyDescent="0.25">
      <c r="A1" s="325" t="s">
        <v>448</v>
      </c>
      <c r="B1" s="325"/>
      <c r="C1" s="325"/>
      <c r="D1" s="325"/>
      <c r="E1" s="325"/>
      <c r="F1" s="325"/>
      <c r="G1" s="331"/>
      <c r="H1" s="332"/>
      <c r="I1" s="333"/>
      <c r="J1" s="334"/>
      <c r="K1" s="335"/>
      <c r="L1" s="336"/>
      <c r="M1" s="336"/>
      <c r="N1" s="336"/>
      <c r="O1" s="336"/>
      <c r="P1" s="336"/>
      <c r="Q1" s="336"/>
      <c r="R1" s="336"/>
      <c r="S1" s="336"/>
      <c r="T1" s="336"/>
      <c r="U1" s="335"/>
      <c r="V1" s="335"/>
      <c r="W1" s="335"/>
      <c r="X1" s="335"/>
      <c r="Y1" s="335"/>
      <c r="Z1" s="335"/>
      <c r="AA1" s="335"/>
      <c r="AB1" s="335"/>
      <c r="AC1" s="337"/>
      <c r="AD1" s="337"/>
      <c r="AE1" s="338"/>
      <c r="AF1" s="338"/>
      <c r="AG1" s="338"/>
      <c r="AH1" s="338"/>
      <c r="AI1" s="338"/>
      <c r="AJ1" s="338"/>
      <c r="AK1" s="338"/>
      <c r="AL1" s="338"/>
      <c r="AM1" s="338"/>
      <c r="AN1" s="338"/>
      <c r="AO1" s="338"/>
      <c r="AP1" s="338"/>
      <c r="AQ1" s="338"/>
      <c r="AR1" s="338"/>
      <c r="AS1" s="338"/>
      <c r="AT1" s="338"/>
      <c r="AU1" s="338"/>
      <c r="AV1" s="338"/>
      <c r="AW1" s="338"/>
      <c r="AX1" s="338"/>
      <c r="AY1" s="338"/>
      <c r="AZ1" s="338"/>
    </row>
    <row r="2" spans="1:52" s="345" customFormat="1" ht="34.5" customHeight="1" x14ac:dyDescent="0.25">
      <c r="A2" s="255" t="s">
        <v>87</v>
      </c>
      <c r="B2" s="255" t="s">
        <v>88</v>
      </c>
      <c r="C2" s="255" t="s">
        <v>89</v>
      </c>
      <c r="D2" s="255" t="s">
        <v>88</v>
      </c>
      <c r="E2" s="255" t="s">
        <v>90</v>
      </c>
      <c r="F2" s="255" t="s">
        <v>91</v>
      </c>
      <c r="G2" s="255" t="s">
        <v>5</v>
      </c>
      <c r="H2" s="255" t="s">
        <v>88</v>
      </c>
      <c r="I2" s="255" t="s">
        <v>92</v>
      </c>
      <c r="J2" s="255" t="s">
        <v>88</v>
      </c>
      <c r="K2" s="345" t="s">
        <v>93</v>
      </c>
      <c r="L2" s="255" t="s">
        <v>94</v>
      </c>
      <c r="M2" s="255" t="s">
        <v>96</v>
      </c>
      <c r="N2" s="239" t="s">
        <v>6</v>
      </c>
      <c r="O2" s="239" t="s">
        <v>97</v>
      </c>
      <c r="P2" s="239" t="s">
        <v>98</v>
      </c>
      <c r="Q2" s="239" t="s">
        <v>99</v>
      </c>
      <c r="R2" s="239" t="s">
        <v>100</v>
      </c>
      <c r="S2" s="239" t="s">
        <v>101</v>
      </c>
      <c r="T2" s="239" t="s">
        <v>103</v>
      </c>
      <c r="U2" s="239" t="s">
        <v>104</v>
      </c>
      <c r="V2" s="239" t="s">
        <v>105</v>
      </c>
      <c r="W2" s="239" t="s">
        <v>106</v>
      </c>
      <c r="X2" s="239" t="s">
        <v>107</v>
      </c>
      <c r="Y2" s="239" t="s">
        <v>108</v>
      </c>
      <c r="Z2" s="239" t="s">
        <v>109</v>
      </c>
      <c r="AA2" s="239" t="s">
        <v>110</v>
      </c>
      <c r="AB2" s="241" t="s">
        <v>7</v>
      </c>
      <c r="AC2" s="241" t="s">
        <v>111</v>
      </c>
      <c r="AD2" s="241" t="s">
        <v>112</v>
      </c>
    </row>
    <row r="3" spans="1:52" s="340" customFormat="1" ht="45" x14ac:dyDescent="0.2">
      <c r="A3" s="401"/>
      <c r="B3" s="402"/>
      <c r="C3" s="401" t="s">
        <v>357</v>
      </c>
      <c r="D3" s="403"/>
      <c r="E3" s="401" t="s">
        <v>358</v>
      </c>
      <c r="F3" s="243" t="s">
        <v>359</v>
      </c>
      <c r="G3" s="395"/>
      <c r="H3" s="394"/>
      <c r="I3" s="348" t="s">
        <v>360</v>
      </c>
      <c r="J3" s="349"/>
      <c r="K3" s="348" t="s">
        <v>361</v>
      </c>
      <c r="L3" s="350">
        <f t="shared" ref="L3:L8" si="0">+M3+V3+AF3+AP3</f>
        <v>30</v>
      </c>
      <c r="M3" s="351">
        <v>30</v>
      </c>
      <c r="N3" s="373" t="s">
        <v>362</v>
      </c>
      <c r="O3" s="396" t="s">
        <v>363</v>
      </c>
      <c r="P3" s="396" t="s">
        <v>364</v>
      </c>
      <c r="Q3" s="352">
        <v>41638</v>
      </c>
      <c r="R3" s="353"/>
      <c r="S3" s="353"/>
      <c r="T3" s="353">
        <v>6000000000</v>
      </c>
      <c r="U3" s="353"/>
      <c r="V3" s="353"/>
      <c r="W3" s="353"/>
      <c r="X3" s="353"/>
      <c r="Y3" s="353"/>
      <c r="Z3" s="353"/>
      <c r="AA3" s="353"/>
      <c r="AB3" s="348" t="s">
        <v>365</v>
      </c>
      <c r="AC3" s="354"/>
      <c r="AD3" s="245"/>
    </row>
    <row r="4" spans="1:52" s="340" customFormat="1" ht="33.75" x14ac:dyDescent="0.2">
      <c r="A4" s="401"/>
      <c r="B4" s="402"/>
      <c r="C4" s="401"/>
      <c r="D4" s="403"/>
      <c r="E4" s="401"/>
      <c r="F4" s="243"/>
      <c r="G4" s="395"/>
      <c r="H4" s="394"/>
      <c r="I4" s="348" t="s">
        <v>366</v>
      </c>
      <c r="J4" s="349"/>
      <c r="K4" s="348" t="s">
        <v>367</v>
      </c>
      <c r="L4" s="350">
        <f t="shared" si="0"/>
        <v>15</v>
      </c>
      <c r="M4" s="351">
        <v>15</v>
      </c>
      <c r="N4" s="348" t="s">
        <v>366</v>
      </c>
      <c r="O4" s="396" t="s">
        <v>363</v>
      </c>
      <c r="P4" s="396" t="s">
        <v>364</v>
      </c>
      <c r="Q4" s="352">
        <v>41638</v>
      </c>
      <c r="R4" s="353"/>
      <c r="S4" s="353"/>
      <c r="T4" s="353">
        <f>15*150000000</f>
        <v>2250000000</v>
      </c>
      <c r="U4" s="353"/>
      <c r="V4" s="353"/>
      <c r="W4" s="353"/>
      <c r="X4" s="353"/>
      <c r="Y4" s="353"/>
      <c r="Z4" s="353"/>
      <c r="AA4" s="353"/>
      <c r="AB4" s="348" t="s">
        <v>365</v>
      </c>
      <c r="AC4" s="354"/>
      <c r="AD4" s="245"/>
    </row>
    <row r="5" spans="1:52" s="340" customFormat="1" ht="45" x14ac:dyDescent="0.2">
      <c r="A5" s="401"/>
      <c r="B5" s="402"/>
      <c r="C5" s="401"/>
      <c r="D5" s="403"/>
      <c r="E5" s="401"/>
      <c r="F5" s="243"/>
      <c r="G5" s="395"/>
      <c r="H5" s="394"/>
      <c r="I5" s="348" t="s">
        <v>368</v>
      </c>
      <c r="J5" s="349"/>
      <c r="K5" s="348" t="s">
        <v>369</v>
      </c>
      <c r="L5" s="350">
        <f t="shared" si="0"/>
        <v>10</v>
      </c>
      <c r="M5" s="351">
        <v>10</v>
      </c>
      <c r="N5" s="373" t="s">
        <v>370</v>
      </c>
      <c r="O5" s="396" t="s">
        <v>363</v>
      </c>
      <c r="P5" s="396" t="s">
        <v>364</v>
      </c>
      <c r="Q5" s="352">
        <v>41638</v>
      </c>
      <c r="R5" s="353"/>
      <c r="S5" s="353"/>
      <c r="T5" s="353">
        <f>10*800000000</f>
        <v>8000000000</v>
      </c>
      <c r="U5" s="353"/>
      <c r="V5" s="353"/>
      <c r="W5" s="353"/>
      <c r="X5" s="353"/>
      <c r="Y5" s="353"/>
      <c r="Z5" s="353"/>
      <c r="AA5" s="353"/>
      <c r="AB5" s="348" t="s">
        <v>365</v>
      </c>
      <c r="AC5" s="354"/>
      <c r="AD5" s="245"/>
    </row>
    <row r="6" spans="1:52" s="340" customFormat="1" ht="126.75" customHeight="1" x14ac:dyDescent="0.2">
      <c r="A6" s="401"/>
      <c r="B6" s="402"/>
      <c r="C6" s="401"/>
      <c r="D6" s="403"/>
      <c r="E6" s="401"/>
      <c r="F6" s="243"/>
      <c r="G6" s="395"/>
      <c r="H6" s="394"/>
      <c r="I6" s="348" t="s">
        <v>371</v>
      </c>
      <c r="J6" s="349"/>
      <c r="K6" s="348" t="s">
        <v>372</v>
      </c>
      <c r="L6" s="350">
        <f t="shared" si="0"/>
        <v>5</v>
      </c>
      <c r="M6" s="351">
        <v>5</v>
      </c>
      <c r="N6" s="348" t="s">
        <v>371</v>
      </c>
      <c r="O6" s="396" t="s">
        <v>363</v>
      </c>
      <c r="P6" s="396" t="s">
        <v>364</v>
      </c>
      <c r="Q6" s="352">
        <v>41638</v>
      </c>
      <c r="R6" s="353"/>
      <c r="S6" s="353"/>
      <c r="T6" s="353">
        <f>1200000000*15</f>
        <v>18000000000</v>
      </c>
      <c r="U6" s="353"/>
      <c r="V6" s="353"/>
      <c r="W6" s="353"/>
      <c r="X6" s="353"/>
      <c r="Y6" s="353"/>
      <c r="Z6" s="353"/>
      <c r="AA6" s="353"/>
      <c r="AB6" s="348" t="s">
        <v>365</v>
      </c>
      <c r="AC6" s="354"/>
      <c r="AD6" s="245"/>
    </row>
    <row r="7" spans="1:52" s="340" customFormat="1" ht="126.75" customHeight="1" x14ac:dyDescent="0.2">
      <c r="A7" s="401"/>
      <c r="B7" s="402"/>
      <c r="C7" s="401"/>
      <c r="D7" s="403"/>
      <c r="E7" s="401"/>
      <c r="F7" s="243"/>
      <c r="G7" s="395"/>
      <c r="H7" s="394"/>
      <c r="I7" s="348" t="s">
        <v>444</v>
      </c>
      <c r="J7" s="349"/>
      <c r="K7" s="348" t="s">
        <v>445</v>
      </c>
      <c r="L7" s="350">
        <f t="shared" si="0"/>
        <v>2</v>
      </c>
      <c r="M7" s="351">
        <v>2</v>
      </c>
      <c r="N7" s="348" t="s">
        <v>444</v>
      </c>
      <c r="O7" s="396" t="s">
        <v>363</v>
      </c>
      <c r="P7" s="396" t="s">
        <v>364</v>
      </c>
      <c r="Q7" s="352">
        <v>41638</v>
      </c>
      <c r="R7" s="353"/>
      <c r="S7" s="353"/>
      <c r="T7" s="353">
        <v>7500000000</v>
      </c>
      <c r="U7" s="353"/>
      <c r="V7" s="353"/>
      <c r="W7" s="353"/>
      <c r="X7" s="353"/>
      <c r="Y7" s="353"/>
      <c r="Z7" s="353"/>
      <c r="AA7" s="353"/>
      <c r="AB7" s="348" t="s">
        <v>365</v>
      </c>
      <c r="AC7" s="354"/>
      <c r="AD7" s="245"/>
    </row>
    <row r="8" spans="1:52" s="340" customFormat="1" ht="126.75" customHeight="1" x14ac:dyDescent="0.2">
      <c r="A8" s="401"/>
      <c r="B8" s="402"/>
      <c r="C8" s="401"/>
      <c r="D8" s="403"/>
      <c r="E8" s="401"/>
      <c r="F8" s="243"/>
      <c r="G8" s="395"/>
      <c r="H8" s="394"/>
      <c r="I8" s="348" t="s">
        <v>373</v>
      </c>
      <c r="J8" s="349"/>
      <c r="K8" s="348" t="s">
        <v>374</v>
      </c>
      <c r="L8" s="350">
        <f t="shared" si="0"/>
        <v>2</v>
      </c>
      <c r="M8" s="351">
        <v>2</v>
      </c>
      <c r="N8" s="348" t="s">
        <v>374</v>
      </c>
      <c r="O8" s="396" t="s">
        <v>363</v>
      </c>
      <c r="P8" s="396" t="s">
        <v>364</v>
      </c>
      <c r="Q8" s="352">
        <v>41638</v>
      </c>
      <c r="R8" s="353"/>
      <c r="S8" s="353"/>
      <c r="T8" s="353">
        <v>500000000</v>
      </c>
      <c r="U8" s="353"/>
      <c r="V8" s="353"/>
      <c r="W8" s="353"/>
      <c r="X8" s="353"/>
      <c r="Y8" s="353"/>
      <c r="Z8" s="353"/>
      <c r="AA8" s="353"/>
      <c r="AB8" s="348" t="s">
        <v>365</v>
      </c>
      <c r="AC8" s="354"/>
      <c r="AD8" s="245"/>
    </row>
    <row r="9" spans="1:52" s="340" customFormat="1" ht="126.75" customHeight="1" x14ac:dyDescent="0.2">
      <c r="A9" s="401"/>
      <c r="B9" s="402"/>
      <c r="C9" s="401"/>
      <c r="D9" s="403"/>
      <c r="E9" s="401"/>
      <c r="F9" s="347" t="s">
        <v>375</v>
      </c>
      <c r="G9" s="395"/>
      <c r="H9" s="394"/>
      <c r="I9" s="375" t="s">
        <v>376</v>
      </c>
      <c r="J9" s="349"/>
      <c r="K9" s="348" t="s">
        <v>377</v>
      </c>
      <c r="L9" s="350">
        <v>30</v>
      </c>
      <c r="M9" s="351">
        <v>30</v>
      </c>
      <c r="N9" s="348" t="s">
        <v>377</v>
      </c>
      <c r="O9" s="396" t="s">
        <v>363</v>
      </c>
      <c r="P9" s="396" t="s">
        <v>364</v>
      </c>
      <c r="Q9" s="352">
        <v>41638</v>
      </c>
      <c r="R9" s="353"/>
      <c r="S9" s="353"/>
      <c r="T9" s="353">
        <f>30*150000000</f>
        <v>4500000000</v>
      </c>
      <c r="U9" s="353"/>
      <c r="V9" s="353"/>
      <c r="W9" s="353"/>
      <c r="X9" s="353"/>
      <c r="Y9" s="353"/>
      <c r="Z9" s="353"/>
      <c r="AA9" s="353"/>
      <c r="AB9" s="348" t="s">
        <v>365</v>
      </c>
      <c r="AC9" s="354"/>
      <c r="AD9" s="245"/>
    </row>
    <row r="10" spans="1:52" s="340" customFormat="1" ht="126.75" customHeight="1" x14ac:dyDescent="0.2">
      <c r="A10" s="401"/>
      <c r="B10" s="402"/>
      <c r="C10" s="401"/>
      <c r="D10" s="403"/>
      <c r="E10" s="401"/>
      <c r="F10" s="347"/>
      <c r="G10" s="395"/>
      <c r="H10" s="394"/>
      <c r="I10" s="375"/>
      <c r="J10" s="349"/>
      <c r="K10" s="348" t="s">
        <v>378</v>
      </c>
      <c r="L10" s="350">
        <v>30</v>
      </c>
      <c r="M10" s="351">
        <v>10</v>
      </c>
      <c r="N10" s="373" t="s">
        <v>379</v>
      </c>
      <c r="O10" s="396" t="s">
        <v>363</v>
      </c>
      <c r="P10" s="396" t="s">
        <v>364</v>
      </c>
      <c r="Q10" s="352">
        <v>41638</v>
      </c>
      <c r="R10" s="353"/>
      <c r="S10" s="353"/>
      <c r="T10" s="353">
        <f>10*600000000</f>
        <v>6000000000</v>
      </c>
      <c r="U10" s="353"/>
      <c r="V10" s="353"/>
      <c r="W10" s="353"/>
      <c r="X10" s="353"/>
      <c r="Y10" s="353"/>
      <c r="Z10" s="353"/>
      <c r="AA10" s="353"/>
      <c r="AB10" s="348" t="s">
        <v>365</v>
      </c>
      <c r="AC10" s="354"/>
      <c r="AD10" s="245"/>
    </row>
    <row r="11" spans="1:52" s="340" customFormat="1" ht="126.75" customHeight="1" x14ac:dyDescent="0.2">
      <c r="A11" s="401"/>
      <c r="B11" s="402"/>
      <c r="C11" s="401"/>
      <c r="D11" s="403"/>
      <c r="E11" s="401"/>
      <c r="F11" s="347"/>
      <c r="G11" s="395"/>
      <c r="H11" s="394"/>
      <c r="I11" s="375"/>
      <c r="J11" s="349"/>
      <c r="K11" s="348" t="s">
        <v>380</v>
      </c>
      <c r="L11" s="350">
        <v>24</v>
      </c>
      <c r="M11" s="351">
        <v>8</v>
      </c>
      <c r="N11" s="348" t="s">
        <v>380</v>
      </c>
      <c r="O11" s="396" t="s">
        <v>363</v>
      </c>
      <c r="P11" s="396" t="s">
        <v>364</v>
      </c>
      <c r="Q11" s="352">
        <v>41638</v>
      </c>
      <c r="R11" s="353"/>
      <c r="S11" s="353"/>
      <c r="T11" s="353">
        <f>8*1500000000</f>
        <v>12000000000</v>
      </c>
      <c r="U11" s="353"/>
      <c r="V11" s="353"/>
      <c r="W11" s="353"/>
      <c r="X11" s="353"/>
      <c r="Y11" s="353"/>
      <c r="Z11" s="353"/>
      <c r="AA11" s="353"/>
      <c r="AB11" s="348" t="s">
        <v>365</v>
      </c>
      <c r="AC11" s="354"/>
      <c r="AD11" s="245"/>
    </row>
    <row r="12" spans="1:52" s="340" customFormat="1" ht="126.75" customHeight="1" x14ac:dyDescent="0.2">
      <c r="A12" s="401"/>
      <c r="B12" s="402"/>
      <c r="C12" s="401"/>
      <c r="D12" s="403"/>
      <c r="E12" s="401"/>
      <c r="F12" s="244"/>
      <c r="G12" s="395"/>
      <c r="H12" s="394"/>
      <c r="I12" s="397" t="s">
        <v>381</v>
      </c>
      <c r="J12" s="349"/>
      <c r="K12" s="397" t="s">
        <v>382</v>
      </c>
      <c r="L12" s="398">
        <v>3000</v>
      </c>
      <c r="M12" s="351">
        <v>900</v>
      </c>
      <c r="N12" s="373" t="s">
        <v>383</v>
      </c>
      <c r="O12" s="396" t="s">
        <v>363</v>
      </c>
      <c r="P12" s="396" t="s">
        <v>364</v>
      </c>
      <c r="Q12" s="352">
        <v>41638</v>
      </c>
      <c r="R12" s="353"/>
      <c r="S12" s="353"/>
      <c r="T12" s="353">
        <f>900*7500000</f>
        <v>6750000000</v>
      </c>
      <c r="U12" s="353"/>
      <c r="V12" s="353"/>
      <c r="W12" s="353"/>
      <c r="X12" s="353"/>
      <c r="Y12" s="353"/>
      <c r="Z12" s="353"/>
      <c r="AA12" s="353"/>
      <c r="AB12" s="348" t="s">
        <v>365</v>
      </c>
      <c r="AC12" s="354"/>
      <c r="AD12" s="245"/>
    </row>
    <row r="13" spans="1:52" s="340" customFormat="1" ht="126.75" customHeight="1" x14ac:dyDescent="0.2">
      <c r="A13" s="401"/>
      <c r="B13" s="402"/>
      <c r="C13" s="401"/>
      <c r="D13" s="403"/>
      <c r="E13" s="401"/>
      <c r="F13" s="243"/>
      <c r="G13" s="395"/>
      <c r="H13" s="394"/>
      <c r="I13" s="399" t="s">
        <v>384</v>
      </c>
      <c r="J13" s="349"/>
      <c r="K13" s="348" t="s">
        <v>385</v>
      </c>
      <c r="L13" s="350">
        <v>1</v>
      </c>
      <c r="M13" s="351">
        <v>1</v>
      </c>
      <c r="N13" s="348" t="s">
        <v>385</v>
      </c>
      <c r="O13" s="396" t="s">
        <v>363</v>
      </c>
      <c r="P13" s="396" t="s">
        <v>364</v>
      </c>
      <c r="Q13" s="352">
        <v>41638</v>
      </c>
      <c r="R13" s="353"/>
      <c r="S13" s="353"/>
      <c r="T13" s="353">
        <v>3000000000</v>
      </c>
      <c r="U13" s="353"/>
      <c r="V13" s="353"/>
      <c r="W13" s="353"/>
      <c r="X13" s="353"/>
      <c r="Y13" s="353"/>
      <c r="Z13" s="353"/>
      <c r="AA13" s="353"/>
      <c r="AB13" s="348" t="s">
        <v>365</v>
      </c>
      <c r="AC13" s="354"/>
      <c r="AD13" s="245"/>
    </row>
    <row r="14" spans="1:52" s="340" customFormat="1" ht="126.75" customHeight="1" x14ac:dyDescent="0.2">
      <c r="A14" s="401"/>
      <c r="B14" s="402"/>
      <c r="C14" s="401"/>
      <c r="D14" s="403"/>
      <c r="E14" s="401"/>
      <c r="F14" s="243"/>
      <c r="G14" s="395"/>
      <c r="H14" s="394"/>
      <c r="I14" s="399"/>
      <c r="J14" s="349"/>
      <c r="K14" s="348" t="s">
        <v>386</v>
      </c>
      <c r="L14" s="350">
        <v>1</v>
      </c>
      <c r="M14" s="351">
        <v>0</v>
      </c>
      <c r="N14" s="348" t="s">
        <v>386</v>
      </c>
      <c r="O14" s="396" t="s">
        <v>363</v>
      </c>
      <c r="P14" s="396" t="s">
        <v>364</v>
      </c>
      <c r="Q14" s="352">
        <v>41638</v>
      </c>
      <c r="R14" s="353"/>
      <c r="S14" s="353"/>
      <c r="T14" s="353">
        <v>3000000000</v>
      </c>
      <c r="U14" s="353"/>
      <c r="V14" s="353"/>
      <c r="W14" s="353"/>
      <c r="X14" s="353"/>
      <c r="Y14" s="353"/>
      <c r="Z14" s="353"/>
      <c r="AA14" s="353"/>
      <c r="AB14" s="348" t="s">
        <v>365</v>
      </c>
      <c r="AC14" s="354"/>
      <c r="AD14" s="245"/>
    </row>
    <row r="15" spans="1:52" s="340" customFormat="1" ht="126.75" customHeight="1" x14ac:dyDescent="0.2">
      <c r="A15" s="401"/>
      <c r="B15" s="402"/>
      <c r="C15" s="401"/>
      <c r="D15" s="403"/>
      <c r="E15" s="401"/>
      <c r="F15" s="243"/>
      <c r="G15" s="395"/>
      <c r="H15" s="394"/>
      <c r="I15" s="348" t="s">
        <v>387</v>
      </c>
      <c r="J15" s="349"/>
      <c r="K15" s="348" t="s">
        <v>388</v>
      </c>
      <c r="L15" s="350">
        <v>3</v>
      </c>
      <c r="M15" s="351">
        <v>2</v>
      </c>
      <c r="N15" s="348" t="s">
        <v>388</v>
      </c>
      <c r="O15" s="396" t="s">
        <v>363</v>
      </c>
      <c r="P15" s="396" t="s">
        <v>364</v>
      </c>
      <c r="Q15" s="352">
        <v>41638</v>
      </c>
      <c r="R15" s="353"/>
      <c r="S15" s="353"/>
      <c r="T15" s="353">
        <v>5000000000</v>
      </c>
      <c r="U15" s="353"/>
      <c r="V15" s="353"/>
      <c r="W15" s="353"/>
      <c r="X15" s="353"/>
      <c r="Y15" s="353"/>
      <c r="Z15" s="353"/>
      <c r="AA15" s="353"/>
      <c r="AB15" s="348" t="s">
        <v>365</v>
      </c>
      <c r="AC15" s="354"/>
      <c r="AD15" s="245"/>
    </row>
    <row r="16" spans="1:52" s="340" customFormat="1" ht="69.75" customHeight="1" x14ac:dyDescent="0.2">
      <c r="A16" s="401"/>
      <c r="B16" s="402"/>
      <c r="C16" s="401"/>
      <c r="D16" s="403"/>
      <c r="E16" s="401"/>
      <c r="F16" s="243"/>
      <c r="G16" s="395"/>
      <c r="H16" s="394"/>
      <c r="I16" s="399" t="s">
        <v>389</v>
      </c>
      <c r="J16" s="349"/>
      <c r="K16" s="348" t="s">
        <v>390</v>
      </c>
      <c r="L16" s="350">
        <v>14</v>
      </c>
      <c r="M16" s="351">
        <v>5</v>
      </c>
      <c r="N16" s="373" t="s">
        <v>391</v>
      </c>
      <c r="O16" s="396" t="s">
        <v>363</v>
      </c>
      <c r="P16" s="396" t="s">
        <v>364</v>
      </c>
      <c r="Q16" s="352">
        <v>41638</v>
      </c>
      <c r="R16" s="353"/>
      <c r="S16" s="353"/>
      <c r="T16" s="353">
        <v>4500000000</v>
      </c>
      <c r="U16" s="353"/>
      <c r="V16" s="353"/>
      <c r="W16" s="353"/>
      <c r="X16" s="353"/>
      <c r="Y16" s="353"/>
      <c r="Z16" s="353"/>
      <c r="AA16" s="353"/>
      <c r="AB16" s="348" t="s">
        <v>365</v>
      </c>
      <c r="AC16" s="354"/>
      <c r="AD16" s="245"/>
    </row>
    <row r="17" spans="1:30" s="340" customFormat="1" ht="49.5" customHeight="1" x14ac:dyDescent="0.2">
      <c r="A17" s="401"/>
      <c r="B17" s="402"/>
      <c r="C17" s="401"/>
      <c r="D17" s="403"/>
      <c r="E17" s="401"/>
      <c r="F17" s="243"/>
      <c r="G17" s="395"/>
      <c r="H17" s="394"/>
      <c r="I17" s="399"/>
      <c r="J17" s="349"/>
      <c r="K17" s="348" t="s">
        <v>392</v>
      </c>
      <c r="L17" s="350">
        <v>28</v>
      </c>
      <c r="M17" s="351">
        <v>10</v>
      </c>
      <c r="N17" s="348" t="s">
        <v>392</v>
      </c>
      <c r="O17" s="396" t="s">
        <v>363</v>
      </c>
      <c r="P17" s="396" t="s">
        <v>364</v>
      </c>
      <c r="Q17" s="352">
        <v>41638</v>
      </c>
      <c r="R17" s="353"/>
      <c r="S17" s="353"/>
      <c r="T17" s="353">
        <v>9000000000</v>
      </c>
      <c r="U17" s="353"/>
      <c r="V17" s="353"/>
      <c r="W17" s="353"/>
      <c r="X17" s="353"/>
      <c r="Y17" s="353"/>
      <c r="Z17" s="353"/>
      <c r="AA17" s="353"/>
      <c r="AB17" s="348" t="s">
        <v>365</v>
      </c>
      <c r="AC17" s="354"/>
      <c r="AD17" s="245"/>
    </row>
    <row r="18" spans="1:30" s="340" customFormat="1" ht="67.5" customHeight="1" x14ac:dyDescent="0.2">
      <c r="A18" s="401"/>
      <c r="B18" s="402"/>
      <c r="C18" s="401"/>
      <c r="D18" s="403"/>
      <c r="E18" s="401"/>
      <c r="F18" s="243"/>
      <c r="G18" s="395"/>
      <c r="H18" s="394"/>
      <c r="I18" s="348" t="s">
        <v>393</v>
      </c>
      <c r="J18" s="349"/>
      <c r="K18" s="348" t="s">
        <v>394</v>
      </c>
      <c r="L18" s="350">
        <v>17</v>
      </c>
      <c r="M18" s="351">
        <v>10</v>
      </c>
      <c r="N18" s="348" t="s">
        <v>394</v>
      </c>
      <c r="O18" s="396" t="s">
        <v>363</v>
      </c>
      <c r="P18" s="396" t="s">
        <v>364</v>
      </c>
      <c r="Q18" s="352">
        <v>41638</v>
      </c>
      <c r="R18" s="353"/>
      <c r="S18" s="353"/>
      <c r="T18" s="353">
        <v>5000000000</v>
      </c>
      <c r="U18" s="353"/>
      <c r="V18" s="353"/>
      <c r="W18" s="353"/>
      <c r="X18" s="353"/>
      <c r="Y18" s="353"/>
      <c r="Z18" s="353"/>
      <c r="AA18" s="353"/>
      <c r="AB18" s="348" t="s">
        <v>365</v>
      </c>
      <c r="AC18" s="354"/>
      <c r="AD18" s="245"/>
    </row>
    <row r="19" spans="1:30" s="340" customFormat="1" ht="99" customHeight="1" x14ac:dyDescent="0.2">
      <c r="A19" s="401"/>
      <c r="B19" s="402"/>
      <c r="C19" s="401"/>
      <c r="D19" s="403"/>
      <c r="E19" s="401"/>
      <c r="F19" s="243"/>
      <c r="G19" s="395"/>
      <c r="H19" s="394"/>
      <c r="I19" s="348" t="s">
        <v>395</v>
      </c>
      <c r="J19" s="349"/>
      <c r="K19" s="348" t="s">
        <v>396</v>
      </c>
      <c r="L19" s="350">
        <v>20000</v>
      </c>
      <c r="M19" s="351">
        <v>7000</v>
      </c>
      <c r="N19" s="348" t="s">
        <v>396</v>
      </c>
      <c r="O19" s="396" t="s">
        <v>363</v>
      </c>
      <c r="P19" s="396" t="s">
        <v>364</v>
      </c>
      <c r="Q19" s="352">
        <v>41638</v>
      </c>
      <c r="R19" s="353"/>
      <c r="S19" s="353"/>
      <c r="T19" s="353">
        <f>7000*180000</f>
        <v>1260000000</v>
      </c>
      <c r="U19" s="353"/>
      <c r="V19" s="353"/>
      <c r="W19" s="353"/>
      <c r="X19" s="353"/>
      <c r="Y19" s="353"/>
      <c r="Z19" s="353"/>
      <c r="AA19" s="353"/>
      <c r="AB19" s="348" t="s">
        <v>365</v>
      </c>
      <c r="AC19" s="354"/>
      <c r="AD19" s="245"/>
    </row>
    <row r="20" spans="1:30" s="340" customFormat="1" ht="90" customHeight="1" x14ac:dyDescent="0.2">
      <c r="A20" s="401"/>
      <c r="B20" s="402"/>
      <c r="C20" s="401"/>
      <c r="D20" s="403"/>
      <c r="E20" s="401"/>
      <c r="F20" s="243"/>
      <c r="G20" s="395"/>
      <c r="H20" s="394"/>
      <c r="I20" s="348" t="s">
        <v>397</v>
      </c>
      <c r="J20" s="349"/>
      <c r="K20" s="348" t="s">
        <v>398</v>
      </c>
      <c r="L20" s="350">
        <v>24</v>
      </c>
      <c r="M20" s="351">
        <v>15</v>
      </c>
      <c r="N20" s="348" t="s">
        <v>398</v>
      </c>
      <c r="O20" s="396" t="s">
        <v>363</v>
      </c>
      <c r="P20" s="396" t="s">
        <v>364</v>
      </c>
      <c r="Q20" s="352">
        <v>41638</v>
      </c>
      <c r="R20" s="353"/>
      <c r="S20" s="353"/>
      <c r="T20" s="353">
        <f>15*150000000</f>
        <v>2250000000</v>
      </c>
      <c r="U20" s="353"/>
      <c r="V20" s="353"/>
      <c r="W20" s="353"/>
      <c r="X20" s="353"/>
      <c r="Y20" s="353"/>
      <c r="Z20" s="353"/>
      <c r="AA20" s="353"/>
      <c r="AB20" s="348" t="s">
        <v>365</v>
      </c>
      <c r="AC20" s="354"/>
      <c r="AD20" s="245"/>
    </row>
    <row r="21" spans="1:30" s="340" customFormat="1" ht="64.5" customHeight="1" x14ac:dyDescent="0.2">
      <c r="A21" s="401"/>
      <c r="B21" s="402"/>
      <c r="C21" s="401"/>
      <c r="D21" s="403"/>
      <c r="E21" s="401"/>
      <c r="F21" s="243"/>
      <c r="G21" s="395"/>
      <c r="H21" s="394"/>
      <c r="I21" s="348" t="s">
        <v>399</v>
      </c>
      <c r="J21" s="349"/>
      <c r="K21" s="348" t="s">
        <v>400</v>
      </c>
      <c r="L21" s="350">
        <v>2</v>
      </c>
      <c r="M21" s="351">
        <v>2</v>
      </c>
      <c r="N21" s="348" t="s">
        <v>399</v>
      </c>
      <c r="O21" s="396" t="s">
        <v>363</v>
      </c>
      <c r="P21" s="396" t="s">
        <v>364</v>
      </c>
      <c r="Q21" s="352">
        <v>41638</v>
      </c>
      <c r="R21" s="353"/>
      <c r="S21" s="353"/>
      <c r="T21" s="353">
        <f>2*1200000000</f>
        <v>2400000000</v>
      </c>
      <c r="U21" s="353"/>
      <c r="V21" s="353"/>
      <c r="W21" s="353"/>
      <c r="X21" s="353"/>
      <c r="Y21" s="353"/>
      <c r="Z21" s="353"/>
      <c r="AA21" s="353"/>
      <c r="AB21" s="348" t="s">
        <v>365</v>
      </c>
      <c r="AC21" s="354"/>
      <c r="AD21" s="245"/>
    </row>
    <row r="22" spans="1:30" s="340" customFormat="1" ht="85.5" customHeight="1" x14ac:dyDescent="0.2">
      <c r="A22" s="401"/>
      <c r="B22" s="402"/>
      <c r="C22" s="401" t="s">
        <v>401</v>
      </c>
      <c r="D22" s="403"/>
      <c r="E22" s="404"/>
      <c r="F22" s="243"/>
      <c r="G22" s="395"/>
      <c r="H22" s="394"/>
      <c r="I22" s="400" t="s">
        <v>402</v>
      </c>
      <c r="J22" s="377"/>
      <c r="K22" s="400" t="s">
        <v>403</v>
      </c>
      <c r="L22" s="377">
        <v>20000</v>
      </c>
      <c r="M22" s="377">
        <v>5000</v>
      </c>
      <c r="N22" s="363" t="s">
        <v>404</v>
      </c>
      <c r="O22" s="396" t="s">
        <v>363</v>
      </c>
      <c r="P22" s="396" t="s">
        <v>364</v>
      </c>
      <c r="Q22" s="352">
        <v>41638</v>
      </c>
      <c r="R22" s="353"/>
      <c r="S22" s="353"/>
      <c r="T22" s="353">
        <f>+(15*11000000)+3700000000</f>
        <v>3865000000</v>
      </c>
      <c r="U22" s="353"/>
      <c r="V22" s="353"/>
      <c r="W22" s="353"/>
      <c r="X22" s="353"/>
      <c r="Y22" s="353"/>
      <c r="Z22" s="353"/>
      <c r="AA22" s="353"/>
      <c r="AB22" s="348" t="s">
        <v>365</v>
      </c>
      <c r="AC22" s="354"/>
      <c r="AD22" s="245"/>
    </row>
    <row r="23" spans="1:30" s="340" customFormat="1" ht="126.75" customHeight="1" x14ac:dyDescent="0.2">
      <c r="A23" s="401"/>
      <c r="B23" s="402"/>
      <c r="C23" s="401"/>
      <c r="D23" s="403"/>
      <c r="E23" s="404"/>
      <c r="F23" s="243"/>
      <c r="G23" s="395"/>
      <c r="H23" s="394"/>
      <c r="I23" s="400"/>
      <c r="J23" s="377"/>
      <c r="K23" s="400"/>
      <c r="L23" s="377">
        <v>0</v>
      </c>
      <c r="M23" s="377"/>
      <c r="N23" s="363" t="s">
        <v>405</v>
      </c>
      <c r="O23" s="396" t="s">
        <v>363</v>
      </c>
      <c r="P23" s="396" t="s">
        <v>364</v>
      </c>
      <c r="Q23" s="352">
        <v>41638</v>
      </c>
      <c r="R23" s="353"/>
      <c r="S23" s="353"/>
      <c r="T23" s="353">
        <f>200*37000000*0.5</f>
        <v>3700000000</v>
      </c>
      <c r="U23" s="353"/>
      <c r="V23" s="353"/>
      <c r="W23" s="353"/>
      <c r="X23" s="353"/>
      <c r="Y23" s="353"/>
      <c r="Z23" s="353"/>
      <c r="AA23" s="353"/>
      <c r="AB23" s="348" t="s">
        <v>365</v>
      </c>
      <c r="AC23" s="354"/>
      <c r="AD23" s="245"/>
    </row>
    <row r="24" spans="1:30" s="340" customFormat="1" ht="126.75" customHeight="1" x14ac:dyDescent="0.2">
      <c r="A24" s="401"/>
      <c r="B24" s="402"/>
      <c r="C24" s="401"/>
      <c r="D24" s="403"/>
      <c r="E24" s="404"/>
      <c r="F24" s="243"/>
      <c r="G24" s="395"/>
      <c r="H24" s="394"/>
      <c r="I24" s="400"/>
      <c r="J24" s="377"/>
      <c r="K24" s="400"/>
      <c r="L24" s="377">
        <v>0</v>
      </c>
      <c r="M24" s="377"/>
      <c r="N24" s="363" t="s">
        <v>406</v>
      </c>
      <c r="O24" s="396" t="s">
        <v>363</v>
      </c>
      <c r="P24" s="396" t="s">
        <v>364</v>
      </c>
      <c r="Q24" s="352">
        <v>41638</v>
      </c>
      <c r="R24" s="353"/>
      <c r="S24" s="353"/>
      <c r="T24" s="353">
        <f>37000000*126*0.8</f>
        <v>3729600000</v>
      </c>
      <c r="U24" s="353"/>
      <c r="V24" s="353"/>
      <c r="W24" s="353"/>
      <c r="X24" s="353"/>
      <c r="Y24" s="353"/>
      <c r="Z24" s="353"/>
      <c r="AA24" s="353"/>
      <c r="AB24" s="348" t="s">
        <v>365</v>
      </c>
      <c r="AC24" s="354"/>
      <c r="AD24" s="245"/>
    </row>
    <row r="25" spans="1:30" s="340" customFormat="1" ht="126.75" customHeight="1" x14ac:dyDescent="0.2">
      <c r="A25" s="401"/>
      <c r="B25" s="402"/>
      <c r="C25" s="401"/>
      <c r="D25" s="403"/>
      <c r="E25" s="404"/>
      <c r="F25" s="243"/>
      <c r="G25" s="395"/>
      <c r="H25" s="394"/>
      <c r="I25" s="400"/>
      <c r="J25" s="377"/>
      <c r="K25" s="400"/>
      <c r="L25" s="377">
        <v>0</v>
      </c>
      <c r="M25" s="377"/>
      <c r="N25" s="363" t="s">
        <v>407</v>
      </c>
      <c r="O25" s="396" t="s">
        <v>363</v>
      </c>
      <c r="P25" s="396" t="s">
        <v>364</v>
      </c>
      <c r="Q25" s="352">
        <v>41638</v>
      </c>
      <c r="R25" s="353"/>
      <c r="S25" s="353"/>
      <c r="T25" s="353">
        <f>37000000*200*0.9</f>
        <v>6660000000</v>
      </c>
      <c r="U25" s="353"/>
      <c r="V25" s="353"/>
      <c r="W25" s="353"/>
      <c r="X25" s="353"/>
      <c r="Y25" s="353"/>
      <c r="Z25" s="353"/>
      <c r="AA25" s="353"/>
      <c r="AB25" s="348" t="s">
        <v>365</v>
      </c>
      <c r="AC25" s="354"/>
      <c r="AD25" s="245"/>
    </row>
    <row r="26" spans="1:30" s="340" customFormat="1" ht="126.75" customHeight="1" x14ac:dyDescent="0.2">
      <c r="A26" s="401"/>
      <c r="B26" s="402"/>
      <c r="C26" s="401"/>
      <c r="D26" s="403"/>
      <c r="E26" s="404"/>
      <c r="F26" s="243"/>
      <c r="G26" s="395"/>
      <c r="H26" s="394"/>
      <c r="I26" s="400"/>
      <c r="J26" s="377"/>
      <c r="K26" s="400"/>
      <c r="L26" s="377">
        <v>0</v>
      </c>
      <c r="M26" s="377"/>
      <c r="N26" s="363" t="s">
        <v>408</v>
      </c>
      <c r="O26" s="396" t="s">
        <v>363</v>
      </c>
      <c r="P26" s="396" t="s">
        <v>364</v>
      </c>
      <c r="Q26" s="352">
        <v>41638</v>
      </c>
      <c r="R26" s="353"/>
      <c r="S26" s="353"/>
      <c r="T26" s="353">
        <f>200*37000000</f>
        <v>7400000000</v>
      </c>
      <c r="U26" s="353"/>
      <c r="V26" s="353"/>
      <c r="W26" s="353"/>
      <c r="X26" s="353"/>
      <c r="Y26" s="353"/>
      <c r="Z26" s="353"/>
      <c r="AA26" s="353"/>
      <c r="AB26" s="348" t="s">
        <v>365</v>
      </c>
      <c r="AC26" s="354"/>
      <c r="AD26" s="245"/>
    </row>
    <row r="27" spans="1:30" s="340" customFormat="1" ht="126.75" customHeight="1" x14ac:dyDescent="0.2">
      <c r="A27" s="401"/>
      <c r="B27" s="402"/>
      <c r="C27" s="401"/>
      <c r="D27" s="403"/>
      <c r="E27" s="404"/>
      <c r="F27" s="243"/>
      <c r="G27" s="395"/>
      <c r="H27" s="394"/>
      <c r="I27" s="400"/>
      <c r="J27" s="377"/>
      <c r="K27" s="400"/>
      <c r="L27" s="377">
        <v>0</v>
      </c>
      <c r="M27" s="377"/>
      <c r="N27" s="363" t="s">
        <v>409</v>
      </c>
      <c r="O27" s="396" t="s">
        <v>363</v>
      </c>
      <c r="P27" s="396" t="s">
        <v>364</v>
      </c>
      <c r="Q27" s="352">
        <v>41638</v>
      </c>
      <c r="R27" s="353"/>
      <c r="S27" s="353"/>
      <c r="T27" s="353">
        <f>300*37000000</f>
        <v>11100000000</v>
      </c>
      <c r="U27" s="353"/>
      <c r="V27" s="353"/>
      <c r="W27" s="353"/>
      <c r="X27" s="353"/>
      <c r="Y27" s="353"/>
      <c r="Z27" s="353"/>
      <c r="AA27" s="353"/>
      <c r="AB27" s="348" t="s">
        <v>365</v>
      </c>
      <c r="AC27" s="354"/>
      <c r="AD27" s="245"/>
    </row>
    <row r="28" spans="1:30" s="340" customFormat="1" ht="126.75" customHeight="1" x14ac:dyDescent="0.2">
      <c r="A28" s="401"/>
      <c r="B28" s="402"/>
      <c r="C28" s="401"/>
      <c r="D28" s="403"/>
      <c r="E28" s="404"/>
      <c r="F28" s="243"/>
      <c r="G28" s="395"/>
      <c r="H28" s="394"/>
      <c r="I28" s="400"/>
      <c r="J28" s="377"/>
      <c r="K28" s="400"/>
      <c r="L28" s="377">
        <v>0</v>
      </c>
      <c r="M28" s="377"/>
      <c r="N28" s="363" t="s">
        <v>410</v>
      </c>
      <c r="O28" s="396" t="s">
        <v>363</v>
      </c>
      <c r="P28" s="396" t="s">
        <v>364</v>
      </c>
      <c r="Q28" s="352">
        <v>41638</v>
      </c>
      <c r="R28" s="353"/>
      <c r="S28" s="353"/>
      <c r="T28" s="353">
        <f>37000000*300</f>
        <v>11100000000</v>
      </c>
      <c r="U28" s="353"/>
      <c r="V28" s="353"/>
      <c r="W28" s="353"/>
      <c r="X28" s="353"/>
      <c r="Y28" s="353"/>
      <c r="Z28" s="353"/>
      <c r="AA28" s="353"/>
      <c r="AB28" s="348" t="s">
        <v>365</v>
      </c>
      <c r="AC28" s="354"/>
      <c r="AD28" s="245"/>
    </row>
    <row r="29" spans="1:30" s="340" customFormat="1" ht="126.75" customHeight="1" x14ac:dyDescent="0.2">
      <c r="A29" s="401"/>
      <c r="B29" s="402"/>
      <c r="C29" s="401"/>
      <c r="D29" s="403"/>
      <c r="E29" s="404"/>
      <c r="F29" s="243"/>
      <c r="G29" s="395"/>
      <c r="H29" s="394"/>
      <c r="I29" s="400"/>
      <c r="J29" s="377"/>
      <c r="K29" s="400"/>
      <c r="L29" s="377">
        <v>0</v>
      </c>
      <c r="M29" s="377"/>
      <c r="N29" s="363" t="s">
        <v>411</v>
      </c>
      <c r="O29" s="396" t="s">
        <v>363</v>
      </c>
      <c r="P29" s="396" t="s">
        <v>364</v>
      </c>
      <c r="Q29" s="352">
        <v>41638</v>
      </c>
      <c r="R29" s="353"/>
      <c r="S29" s="353"/>
      <c r="T29" s="353">
        <f>200*37000000*0.8</f>
        <v>5920000000</v>
      </c>
      <c r="U29" s="353"/>
      <c r="V29" s="353"/>
      <c r="W29" s="353"/>
      <c r="X29" s="353"/>
      <c r="Y29" s="353"/>
      <c r="Z29" s="353"/>
      <c r="AA29" s="353"/>
      <c r="AB29" s="348" t="s">
        <v>365</v>
      </c>
      <c r="AC29" s="354"/>
      <c r="AD29" s="245"/>
    </row>
    <row r="30" spans="1:30" s="340" customFormat="1" ht="126.75" customHeight="1" x14ac:dyDescent="0.2">
      <c r="A30" s="401"/>
      <c r="B30" s="402"/>
      <c r="C30" s="401"/>
      <c r="D30" s="403"/>
      <c r="E30" s="404"/>
      <c r="F30" s="243"/>
      <c r="G30" s="395"/>
      <c r="H30" s="394"/>
      <c r="I30" s="400"/>
      <c r="J30" s="377"/>
      <c r="K30" s="400"/>
      <c r="L30" s="377">
        <v>0</v>
      </c>
      <c r="M30" s="377"/>
      <c r="N30" s="363" t="s">
        <v>412</v>
      </c>
      <c r="O30" s="396" t="s">
        <v>363</v>
      </c>
      <c r="P30" s="396" t="s">
        <v>364</v>
      </c>
      <c r="Q30" s="352">
        <v>41638</v>
      </c>
      <c r="R30" s="353"/>
      <c r="S30" s="353"/>
      <c r="T30" s="353">
        <f>200*37000000*0.8</f>
        <v>5920000000</v>
      </c>
      <c r="U30" s="353"/>
      <c r="V30" s="353"/>
      <c r="W30" s="353"/>
      <c r="X30" s="353"/>
      <c r="Y30" s="353"/>
      <c r="Z30" s="353"/>
      <c r="AA30" s="353"/>
      <c r="AB30" s="348" t="s">
        <v>365</v>
      </c>
      <c r="AC30" s="354"/>
      <c r="AD30" s="245"/>
    </row>
    <row r="31" spans="1:30" s="340" customFormat="1" ht="119.25" customHeight="1" x14ac:dyDescent="0.2">
      <c r="A31" s="401"/>
      <c r="B31" s="402"/>
      <c r="C31" s="401"/>
      <c r="D31" s="403"/>
      <c r="E31" s="404"/>
      <c r="F31" s="243"/>
      <c r="G31" s="395"/>
      <c r="H31" s="394"/>
      <c r="I31" s="348" t="s">
        <v>413</v>
      </c>
      <c r="J31" s="349"/>
      <c r="K31" s="369" t="s">
        <v>414</v>
      </c>
      <c r="L31" s="350">
        <v>5120</v>
      </c>
      <c r="M31" s="351">
        <v>1000</v>
      </c>
      <c r="N31" s="363" t="s">
        <v>415</v>
      </c>
      <c r="O31" s="396" t="s">
        <v>363</v>
      </c>
      <c r="P31" s="396" t="s">
        <v>364</v>
      </c>
      <c r="Q31" s="352">
        <v>41638</v>
      </c>
      <c r="R31" s="353"/>
      <c r="S31" s="353"/>
      <c r="T31" s="353">
        <f>1000*80000</f>
        <v>80000000</v>
      </c>
      <c r="U31" s="353"/>
      <c r="V31" s="353"/>
      <c r="W31" s="353"/>
      <c r="X31" s="353"/>
      <c r="Y31" s="353"/>
      <c r="Z31" s="353"/>
      <c r="AA31" s="353"/>
      <c r="AB31" s="348" t="s">
        <v>365</v>
      </c>
      <c r="AC31" s="354"/>
      <c r="AD31" s="245"/>
    </row>
    <row r="32" spans="1:30" s="340" customFormat="1" ht="119.25" customHeight="1" x14ac:dyDescent="0.2">
      <c r="A32" s="405"/>
      <c r="B32" s="402"/>
      <c r="C32" s="405"/>
      <c r="D32" s="403"/>
      <c r="E32" s="404"/>
      <c r="F32" s="243"/>
      <c r="G32" s="395"/>
      <c r="H32" s="394"/>
      <c r="I32" s="375" t="s">
        <v>416</v>
      </c>
      <c r="J32" s="349"/>
      <c r="K32" s="375" t="s">
        <v>417</v>
      </c>
      <c r="L32" s="376">
        <v>109</v>
      </c>
      <c r="M32" s="377">
        <v>20</v>
      </c>
      <c r="N32" s="371" t="s">
        <v>418</v>
      </c>
      <c r="O32" s="396" t="s">
        <v>363</v>
      </c>
      <c r="P32" s="396" t="s">
        <v>364</v>
      </c>
      <c r="Q32" s="352">
        <v>41547</v>
      </c>
      <c r="R32" s="353"/>
      <c r="S32" s="353"/>
      <c r="T32" s="353">
        <v>4500000000</v>
      </c>
      <c r="U32" s="353"/>
      <c r="V32" s="353"/>
      <c r="W32" s="353"/>
      <c r="X32" s="353"/>
      <c r="Y32" s="353"/>
      <c r="Z32" s="353"/>
      <c r="AA32" s="353"/>
      <c r="AB32" s="348" t="s">
        <v>365</v>
      </c>
      <c r="AC32" s="354"/>
      <c r="AD32" s="245"/>
    </row>
    <row r="33" spans="1:30" s="340" customFormat="1" ht="119.25" customHeight="1" x14ac:dyDescent="0.2">
      <c r="A33" s="405"/>
      <c r="B33" s="402"/>
      <c r="C33" s="405"/>
      <c r="D33" s="403"/>
      <c r="E33" s="404"/>
      <c r="F33" s="243"/>
      <c r="G33" s="395"/>
      <c r="H33" s="394"/>
      <c r="I33" s="375"/>
      <c r="J33" s="349"/>
      <c r="K33" s="375"/>
      <c r="L33" s="376"/>
      <c r="M33" s="377"/>
      <c r="N33" s="371" t="s">
        <v>419</v>
      </c>
      <c r="O33" s="396" t="s">
        <v>363</v>
      </c>
      <c r="P33" s="396" t="s">
        <v>364</v>
      </c>
      <c r="Q33" s="352">
        <v>41942</v>
      </c>
      <c r="R33" s="353"/>
      <c r="S33" s="353"/>
      <c r="T33" s="353">
        <v>20000000000</v>
      </c>
      <c r="U33" s="353"/>
      <c r="V33" s="353"/>
      <c r="W33" s="353"/>
      <c r="X33" s="353"/>
      <c r="Y33" s="353"/>
      <c r="Z33" s="353"/>
      <c r="AA33" s="353"/>
      <c r="AB33" s="348" t="s">
        <v>365</v>
      </c>
      <c r="AC33" s="354"/>
      <c r="AD33" s="245"/>
    </row>
    <row r="34" spans="1:30" s="340" customFormat="1" ht="119.25" customHeight="1" x14ac:dyDescent="0.2">
      <c r="A34" s="405"/>
      <c r="B34" s="402"/>
      <c r="C34" s="405"/>
      <c r="D34" s="403"/>
      <c r="E34" s="404"/>
      <c r="F34" s="243"/>
      <c r="G34" s="395"/>
      <c r="H34" s="394"/>
      <c r="I34" s="375"/>
      <c r="J34" s="349"/>
      <c r="K34" s="375"/>
      <c r="L34" s="376"/>
      <c r="M34" s="377"/>
      <c r="N34" s="353"/>
      <c r="O34" s="353"/>
      <c r="P34" s="353"/>
      <c r="Q34" s="353"/>
      <c r="R34" s="353"/>
      <c r="S34" s="353"/>
      <c r="T34" s="353"/>
      <c r="U34" s="353"/>
      <c r="V34" s="353"/>
      <c r="W34" s="353"/>
      <c r="X34" s="353"/>
      <c r="Y34" s="353"/>
      <c r="Z34" s="353"/>
      <c r="AA34" s="353"/>
      <c r="AB34" s="348" t="s">
        <v>365</v>
      </c>
      <c r="AC34" s="354"/>
      <c r="AD34" s="245"/>
    </row>
    <row r="35" spans="1:30" s="340" customFormat="1" ht="119.25" customHeight="1" x14ac:dyDescent="0.2">
      <c r="A35" s="405"/>
      <c r="B35" s="402"/>
      <c r="C35" s="405"/>
      <c r="D35" s="403"/>
      <c r="E35" s="404"/>
      <c r="F35" s="243"/>
      <c r="G35" s="395"/>
      <c r="H35" s="394"/>
      <c r="I35" s="375"/>
      <c r="J35" s="349"/>
      <c r="K35" s="375"/>
      <c r="L35" s="376"/>
      <c r="M35" s="377"/>
      <c r="N35" s="373" t="s">
        <v>420</v>
      </c>
      <c r="O35" s="396" t="s">
        <v>363</v>
      </c>
      <c r="P35" s="396" t="s">
        <v>364</v>
      </c>
      <c r="Q35" s="352">
        <v>41728</v>
      </c>
      <c r="R35" s="353"/>
      <c r="S35" s="353"/>
      <c r="T35" s="353">
        <v>15000000000</v>
      </c>
      <c r="U35" s="353"/>
      <c r="V35" s="353"/>
      <c r="W35" s="353"/>
      <c r="X35" s="353"/>
      <c r="Y35" s="353"/>
      <c r="Z35" s="353"/>
      <c r="AA35" s="353"/>
      <c r="AB35" s="348" t="s">
        <v>365</v>
      </c>
      <c r="AC35" s="354"/>
      <c r="AD35" s="245"/>
    </row>
    <row r="36" spans="1:30" s="340" customFormat="1" ht="119.25" customHeight="1" x14ac:dyDescent="0.2">
      <c r="A36" s="405"/>
      <c r="B36" s="402"/>
      <c r="C36" s="405"/>
      <c r="D36" s="403"/>
      <c r="E36" s="404"/>
      <c r="F36" s="243"/>
      <c r="G36" s="395"/>
      <c r="H36" s="394"/>
      <c r="I36" s="375"/>
      <c r="J36" s="349"/>
      <c r="K36" s="375"/>
      <c r="L36" s="376"/>
      <c r="M36" s="377"/>
      <c r="N36" s="373" t="s">
        <v>421</v>
      </c>
      <c r="O36" s="396" t="s">
        <v>363</v>
      </c>
      <c r="P36" s="396" t="s">
        <v>364</v>
      </c>
      <c r="Q36" s="352">
        <v>41942</v>
      </c>
      <c r="R36" s="353"/>
      <c r="S36" s="353"/>
      <c r="T36" s="353">
        <v>1000000000</v>
      </c>
      <c r="U36" s="353"/>
      <c r="V36" s="353"/>
      <c r="W36" s="353"/>
      <c r="X36" s="353"/>
      <c r="Y36" s="353"/>
      <c r="Z36" s="353"/>
      <c r="AA36" s="353"/>
      <c r="AB36" s="348" t="s">
        <v>365</v>
      </c>
      <c r="AC36" s="354"/>
      <c r="AD36" s="245"/>
    </row>
    <row r="37" spans="1:30" s="340" customFormat="1" ht="61.5" customHeight="1" x14ac:dyDescent="0.2">
      <c r="A37" s="346" t="s">
        <v>113</v>
      </c>
      <c r="B37" s="402"/>
      <c r="C37" s="401" t="s">
        <v>422</v>
      </c>
      <c r="D37" s="403"/>
      <c r="E37" s="401" t="s">
        <v>423</v>
      </c>
      <c r="F37" s="243"/>
      <c r="G37" s="395"/>
      <c r="H37" s="394"/>
      <c r="I37" s="375"/>
      <c r="J37" s="349"/>
      <c r="K37" s="375"/>
      <c r="L37" s="376"/>
      <c r="M37" s="377"/>
      <c r="N37" s="373" t="s">
        <v>424</v>
      </c>
      <c r="O37" s="396" t="s">
        <v>363</v>
      </c>
      <c r="P37" s="396" t="s">
        <v>364</v>
      </c>
      <c r="Q37" s="352">
        <v>41547</v>
      </c>
      <c r="R37" s="353"/>
      <c r="S37" s="353"/>
      <c r="T37" s="353">
        <v>150000000000</v>
      </c>
      <c r="U37" s="353"/>
      <c r="V37" s="353"/>
      <c r="W37" s="353"/>
      <c r="X37" s="353"/>
      <c r="Y37" s="353"/>
      <c r="Z37" s="353"/>
      <c r="AA37" s="353"/>
      <c r="AB37" s="348" t="s">
        <v>365</v>
      </c>
      <c r="AC37" s="354"/>
      <c r="AD37" s="245"/>
    </row>
    <row r="38" spans="1:30" s="340" customFormat="1" ht="79.5" customHeight="1" x14ac:dyDescent="0.2">
      <c r="A38" s="355"/>
      <c r="B38" s="402"/>
      <c r="C38" s="401"/>
      <c r="D38" s="403"/>
      <c r="E38" s="401"/>
      <c r="F38" s="243"/>
      <c r="G38" s="395"/>
      <c r="H38" s="394"/>
      <c r="I38" s="375"/>
      <c r="J38" s="349"/>
      <c r="K38" s="348" t="s">
        <v>425</v>
      </c>
      <c r="L38" s="350">
        <v>14</v>
      </c>
      <c r="M38" s="351">
        <v>14</v>
      </c>
      <c r="N38" s="353"/>
      <c r="O38" s="353"/>
      <c r="P38" s="353"/>
      <c r="Q38" s="353"/>
      <c r="R38" s="353"/>
      <c r="S38" s="353"/>
      <c r="T38" s="353"/>
      <c r="U38" s="353"/>
      <c r="V38" s="353"/>
      <c r="W38" s="353"/>
      <c r="X38" s="353"/>
      <c r="Y38" s="353"/>
      <c r="Z38" s="353"/>
      <c r="AA38" s="353"/>
      <c r="AB38" s="348" t="s">
        <v>365</v>
      </c>
      <c r="AC38" s="354"/>
      <c r="AD38" s="245"/>
    </row>
    <row r="39" spans="1:30" s="340" customFormat="1" ht="96.75" customHeight="1" x14ac:dyDescent="0.2">
      <c r="A39" s="355"/>
      <c r="B39" s="402"/>
      <c r="C39" s="401"/>
      <c r="D39" s="403"/>
      <c r="E39" s="401"/>
      <c r="F39" s="243"/>
      <c r="G39" s="395"/>
      <c r="H39" s="394"/>
      <c r="I39" s="375"/>
      <c r="J39" s="349"/>
      <c r="K39" s="348" t="s">
        <v>426</v>
      </c>
      <c r="L39" s="350">
        <v>18</v>
      </c>
      <c r="M39" s="351">
        <v>18</v>
      </c>
      <c r="N39" s="373" t="s">
        <v>427</v>
      </c>
      <c r="O39" s="396" t="s">
        <v>363</v>
      </c>
      <c r="P39" s="396" t="s">
        <v>364</v>
      </c>
      <c r="Q39" s="352">
        <v>41485</v>
      </c>
      <c r="R39" s="353"/>
      <c r="S39" s="353"/>
      <c r="T39" s="353"/>
      <c r="U39" s="353"/>
      <c r="V39" s="353"/>
      <c r="W39" s="353"/>
      <c r="X39" s="353"/>
      <c r="Y39" s="353"/>
      <c r="Z39" s="353"/>
      <c r="AA39" s="353"/>
      <c r="AB39" s="348" t="s">
        <v>365</v>
      </c>
      <c r="AC39" s="354"/>
      <c r="AD39" s="245"/>
    </row>
    <row r="40" spans="1:30" s="340" customFormat="1" ht="96.75" customHeight="1" x14ac:dyDescent="0.2">
      <c r="A40" s="355"/>
      <c r="B40" s="402"/>
      <c r="C40" s="401"/>
      <c r="D40" s="403"/>
      <c r="E40" s="401"/>
      <c r="F40" s="243"/>
      <c r="G40" s="395"/>
      <c r="H40" s="394"/>
      <c r="I40" s="375"/>
      <c r="J40" s="349"/>
      <c r="K40" s="375" t="s">
        <v>428</v>
      </c>
      <c r="L40" s="376">
        <v>313</v>
      </c>
      <c r="M40" s="362">
        <v>100</v>
      </c>
      <c r="N40" s="373" t="s">
        <v>429</v>
      </c>
      <c r="O40" s="396" t="s">
        <v>363</v>
      </c>
      <c r="P40" s="396" t="s">
        <v>364</v>
      </c>
      <c r="Q40" s="352">
        <v>41547</v>
      </c>
      <c r="R40" s="353"/>
      <c r="S40" s="353"/>
      <c r="T40" s="353"/>
      <c r="U40" s="353"/>
      <c r="V40" s="353"/>
      <c r="W40" s="353"/>
      <c r="X40" s="353"/>
      <c r="Y40" s="353"/>
      <c r="Z40" s="353"/>
      <c r="AA40" s="353"/>
      <c r="AB40" s="348" t="s">
        <v>365</v>
      </c>
      <c r="AC40" s="354"/>
      <c r="AD40" s="245"/>
    </row>
    <row r="41" spans="1:30" s="340" customFormat="1" ht="96.75" customHeight="1" x14ac:dyDescent="0.2">
      <c r="A41" s="355"/>
      <c r="B41" s="402"/>
      <c r="C41" s="401"/>
      <c r="D41" s="403"/>
      <c r="E41" s="401"/>
      <c r="F41" s="243"/>
      <c r="G41" s="395"/>
      <c r="H41" s="394"/>
      <c r="I41" s="375"/>
      <c r="J41" s="349"/>
      <c r="K41" s="375"/>
      <c r="L41" s="376"/>
      <c r="M41" s="365"/>
      <c r="N41" s="373" t="s">
        <v>430</v>
      </c>
      <c r="O41" s="373" t="s">
        <v>363</v>
      </c>
      <c r="P41" s="396" t="s">
        <v>364</v>
      </c>
      <c r="Q41" s="352">
        <v>41942</v>
      </c>
      <c r="R41" s="353"/>
      <c r="S41" s="353"/>
      <c r="T41" s="353"/>
      <c r="U41" s="353"/>
      <c r="V41" s="353"/>
      <c r="W41" s="353"/>
      <c r="X41" s="353"/>
      <c r="Y41" s="353"/>
      <c r="Z41" s="353"/>
      <c r="AA41" s="353"/>
      <c r="AB41" s="348" t="s">
        <v>365</v>
      </c>
      <c r="AC41" s="354"/>
      <c r="AD41" s="245"/>
    </row>
    <row r="42" spans="1:30" s="340" customFormat="1" ht="96.75" customHeight="1" x14ac:dyDescent="0.2">
      <c r="A42" s="355"/>
      <c r="B42" s="402"/>
      <c r="C42" s="401"/>
      <c r="D42" s="403"/>
      <c r="E42" s="401"/>
      <c r="F42" s="243"/>
      <c r="G42" s="395"/>
      <c r="H42" s="394"/>
      <c r="I42" s="375"/>
      <c r="J42" s="349"/>
      <c r="K42" s="375"/>
      <c r="L42" s="376"/>
      <c r="M42" s="365"/>
      <c r="N42" s="373" t="s">
        <v>431</v>
      </c>
      <c r="O42" s="396" t="s">
        <v>363</v>
      </c>
      <c r="P42" s="396" t="s">
        <v>364</v>
      </c>
      <c r="Q42" s="352">
        <v>41547</v>
      </c>
      <c r="R42" s="353"/>
      <c r="S42" s="353"/>
      <c r="T42" s="353"/>
      <c r="U42" s="353"/>
      <c r="V42" s="353"/>
      <c r="W42" s="353"/>
      <c r="X42" s="353"/>
      <c r="Y42" s="353"/>
      <c r="Z42" s="353"/>
      <c r="AA42" s="353"/>
      <c r="AB42" s="348" t="s">
        <v>365</v>
      </c>
      <c r="AC42" s="354"/>
      <c r="AD42" s="245"/>
    </row>
    <row r="43" spans="1:30" s="340" customFormat="1" ht="96.75" customHeight="1" x14ac:dyDescent="0.2">
      <c r="A43" s="355"/>
      <c r="B43" s="402"/>
      <c r="C43" s="401"/>
      <c r="D43" s="403"/>
      <c r="E43" s="401"/>
      <c r="F43" s="243"/>
      <c r="G43" s="395"/>
      <c r="H43" s="394"/>
      <c r="I43" s="375"/>
      <c r="J43" s="349"/>
      <c r="K43" s="375"/>
      <c r="L43" s="376"/>
      <c r="M43" s="365"/>
      <c r="N43" s="373" t="s">
        <v>432</v>
      </c>
      <c r="O43" s="396" t="s">
        <v>363</v>
      </c>
      <c r="P43" s="396" t="s">
        <v>364</v>
      </c>
      <c r="Q43" s="352">
        <v>41547</v>
      </c>
      <c r="R43" s="353"/>
      <c r="S43" s="353"/>
      <c r="T43" s="353"/>
      <c r="U43" s="353"/>
      <c r="V43" s="353"/>
      <c r="W43" s="353"/>
      <c r="X43" s="353"/>
      <c r="Y43" s="353"/>
      <c r="Z43" s="353"/>
      <c r="AA43" s="353"/>
      <c r="AB43" s="348" t="s">
        <v>365</v>
      </c>
      <c r="AC43" s="354"/>
      <c r="AD43" s="245"/>
    </row>
    <row r="44" spans="1:30" s="340" customFormat="1" ht="96.75" customHeight="1" x14ac:dyDescent="0.2">
      <c r="A44" s="355"/>
      <c r="B44" s="402"/>
      <c r="C44" s="401"/>
      <c r="D44" s="403"/>
      <c r="E44" s="401"/>
      <c r="F44" s="243"/>
      <c r="G44" s="395"/>
      <c r="H44" s="394"/>
      <c r="I44" s="375"/>
      <c r="J44" s="349"/>
      <c r="K44" s="375"/>
      <c r="L44" s="376"/>
      <c r="M44" s="367"/>
      <c r="N44" s="348" t="s">
        <v>433</v>
      </c>
      <c r="O44" s="348" t="s">
        <v>363</v>
      </c>
      <c r="P44" s="348" t="s">
        <v>364</v>
      </c>
      <c r="Q44" s="352">
        <v>41363</v>
      </c>
      <c r="R44" s="353"/>
      <c r="S44" s="353"/>
      <c r="T44" s="353"/>
      <c r="U44" s="353"/>
      <c r="V44" s="353"/>
      <c r="W44" s="353"/>
      <c r="X44" s="353"/>
      <c r="Y44" s="353"/>
      <c r="Z44" s="353"/>
      <c r="AA44" s="353"/>
      <c r="AB44" s="348" t="s">
        <v>365</v>
      </c>
      <c r="AC44" s="354"/>
      <c r="AD44" s="245"/>
    </row>
    <row r="45" spans="1:30" s="340" customFormat="1" ht="96.75" customHeight="1" x14ac:dyDescent="0.2">
      <c r="A45" s="355"/>
      <c r="B45" s="402"/>
      <c r="C45" s="401"/>
      <c r="D45" s="403"/>
      <c r="E45" s="401"/>
      <c r="F45" s="243"/>
      <c r="G45" s="395"/>
      <c r="H45" s="394"/>
      <c r="I45" s="375" t="s">
        <v>446</v>
      </c>
      <c r="J45" s="349"/>
      <c r="K45" s="375" t="s">
        <v>447</v>
      </c>
      <c r="L45" s="376">
        <v>500000</v>
      </c>
      <c r="M45" s="377">
        <v>200000</v>
      </c>
      <c r="N45" s="353"/>
      <c r="O45" s="353"/>
      <c r="P45" s="353"/>
      <c r="Q45" s="353"/>
      <c r="R45" s="353"/>
      <c r="S45" s="353"/>
      <c r="T45" s="353"/>
      <c r="U45" s="353"/>
      <c r="V45" s="353"/>
      <c r="W45" s="353"/>
      <c r="X45" s="353"/>
      <c r="Y45" s="353"/>
      <c r="Z45" s="353"/>
      <c r="AA45" s="353"/>
      <c r="AB45" s="348" t="s">
        <v>365</v>
      </c>
      <c r="AC45" s="354"/>
      <c r="AD45" s="245"/>
    </row>
    <row r="46" spans="1:30" s="340" customFormat="1" ht="71.25" customHeight="1" x14ac:dyDescent="0.2">
      <c r="A46" s="355"/>
      <c r="B46" s="402"/>
      <c r="C46" s="401"/>
      <c r="D46" s="403"/>
      <c r="E46" s="401"/>
      <c r="F46" s="243"/>
      <c r="G46" s="395"/>
      <c r="H46" s="394"/>
      <c r="I46" s="375"/>
      <c r="J46" s="349"/>
      <c r="K46" s="375"/>
      <c r="L46" s="376"/>
      <c r="M46" s="377"/>
      <c r="N46" s="371" t="s">
        <v>434</v>
      </c>
      <c r="O46" s="396" t="s">
        <v>363</v>
      </c>
      <c r="P46" s="396" t="s">
        <v>364</v>
      </c>
      <c r="Q46" s="352">
        <v>41638</v>
      </c>
      <c r="R46" s="353"/>
      <c r="S46" s="353"/>
      <c r="T46" s="353">
        <v>6000000000</v>
      </c>
      <c r="U46" s="353"/>
      <c r="V46" s="353"/>
      <c r="W46" s="353"/>
      <c r="X46" s="353"/>
      <c r="Y46" s="353"/>
      <c r="Z46" s="353"/>
      <c r="AA46" s="353"/>
      <c r="AB46" s="348" t="s">
        <v>365</v>
      </c>
      <c r="AC46" s="354"/>
      <c r="AD46" s="245"/>
    </row>
    <row r="47" spans="1:30" s="340" customFormat="1" ht="66.75" customHeight="1" x14ac:dyDescent="0.2">
      <c r="A47" s="355"/>
      <c r="B47" s="402"/>
      <c r="C47" s="401"/>
      <c r="D47" s="403"/>
      <c r="E47" s="401"/>
      <c r="F47" s="243"/>
      <c r="G47" s="395"/>
      <c r="H47" s="394"/>
      <c r="I47" s="348" t="s">
        <v>435</v>
      </c>
      <c r="J47" s="349"/>
      <c r="K47" s="348" t="s">
        <v>436</v>
      </c>
      <c r="L47" s="350">
        <v>22265</v>
      </c>
      <c r="M47" s="351">
        <v>15000</v>
      </c>
      <c r="N47" s="373" t="s">
        <v>437</v>
      </c>
      <c r="O47" s="396" t="s">
        <v>363</v>
      </c>
      <c r="P47" s="396" t="s">
        <v>364</v>
      </c>
      <c r="Q47" s="352">
        <v>41638</v>
      </c>
      <c r="R47" s="353"/>
      <c r="S47" s="353"/>
      <c r="T47" s="353">
        <v>15000000000</v>
      </c>
      <c r="U47" s="353"/>
      <c r="V47" s="353"/>
      <c r="W47" s="353"/>
      <c r="X47" s="353"/>
      <c r="Y47" s="353"/>
      <c r="Z47" s="353"/>
      <c r="AA47" s="353"/>
      <c r="AB47" s="348" t="s">
        <v>365</v>
      </c>
      <c r="AC47" s="354"/>
      <c r="AD47" s="245"/>
    </row>
    <row r="48" spans="1:30" s="340" customFormat="1" ht="66" customHeight="1" x14ac:dyDescent="0.2">
      <c r="A48" s="355"/>
      <c r="B48" s="402"/>
      <c r="C48" s="401"/>
      <c r="D48" s="403"/>
      <c r="E48" s="401"/>
      <c r="F48" s="243"/>
      <c r="G48" s="395"/>
      <c r="H48" s="394"/>
      <c r="I48" s="348" t="s">
        <v>438</v>
      </c>
      <c r="J48" s="349"/>
      <c r="K48" s="348" t="s">
        <v>439</v>
      </c>
      <c r="L48" s="350">
        <v>10000</v>
      </c>
      <c r="M48" s="351">
        <v>5000</v>
      </c>
      <c r="N48" s="373" t="s">
        <v>440</v>
      </c>
      <c r="O48" s="396" t="s">
        <v>363</v>
      </c>
      <c r="P48" s="396" t="s">
        <v>364</v>
      </c>
      <c r="Q48" s="352">
        <v>41638</v>
      </c>
      <c r="R48" s="353"/>
      <c r="S48" s="353"/>
      <c r="T48" s="353">
        <v>2500000000</v>
      </c>
      <c r="U48" s="353"/>
      <c r="V48" s="353"/>
      <c r="W48" s="353"/>
      <c r="X48" s="353"/>
      <c r="Y48" s="353"/>
      <c r="Z48" s="353"/>
      <c r="AA48" s="353"/>
      <c r="AB48" s="348" t="s">
        <v>365</v>
      </c>
      <c r="AC48" s="354"/>
      <c r="AD48" s="245"/>
    </row>
    <row r="49" spans="1:30" s="340" customFormat="1" ht="63" customHeight="1" x14ac:dyDescent="0.2">
      <c r="A49" s="368"/>
      <c r="B49" s="402"/>
      <c r="C49" s="401"/>
      <c r="D49" s="403"/>
      <c r="E49" s="401"/>
      <c r="F49" s="243"/>
      <c r="G49" s="395"/>
      <c r="H49" s="394"/>
      <c r="I49" s="348" t="s">
        <v>441</v>
      </c>
      <c r="J49" s="349"/>
      <c r="K49" s="348" t="s">
        <v>442</v>
      </c>
      <c r="L49" s="350">
        <v>200</v>
      </c>
      <c r="M49" s="351">
        <v>100</v>
      </c>
      <c r="N49" s="373" t="s">
        <v>443</v>
      </c>
      <c r="O49" s="396" t="s">
        <v>363</v>
      </c>
      <c r="P49" s="396" t="s">
        <v>364</v>
      </c>
      <c r="Q49" s="352">
        <v>41638</v>
      </c>
      <c r="R49" s="353"/>
      <c r="S49" s="353"/>
      <c r="T49" s="353">
        <v>5000000000</v>
      </c>
      <c r="U49" s="353"/>
      <c r="V49" s="353"/>
      <c r="W49" s="353"/>
      <c r="X49" s="353"/>
      <c r="Y49" s="353"/>
      <c r="Z49" s="353"/>
      <c r="AA49" s="353"/>
      <c r="AB49" s="348" t="s">
        <v>365</v>
      </c>
      <c r="AC49" s="354"/>
      <c r="AD49" s="245"/>
    </row>
    <row r="50" spans="1:30" s="381" customFormat="1" ht="11.25" x14ac:dyDescent="0.25">
      <c r="A50" s="382"/>
      <c r="B50" s="383"/>
      <c r="C50" s="382"/>
      <c r="D50" s="384"/>
      <c r="E50" s="384"/>
      <c r="F50" s="384"/>
      <c r="G50" s="385"/>
      <c r="H50" s="386"/>
      <c r="I50" s="387"/>
      <c r="K50" s="379"/>
      <c r="L50" s="378"/>
      <c r="M50" s="378"/>
      <c r="N50" s="378"/>
      <c r="O50" s="378"/>
      <c r="P50" s="378"/>
      <c r="Q50" s="378"/>
      <c r="R50" s="378"/>
      <c r="S50" s="378"/>
      <c r="T50" s="378"/>
      <c r="U50" s="379"/>
      <c r="V50" s="379"/>
      <c r="W50" s="379"/>
      <c r="X50" s="379"/>
      <c r="Y50" s="379"/>
      <c r="Z50" s="379"/>
      <c r="AA50" s="379"/>
      <c r="AB50" s="379"/>
      <c r="AC50" s="380"/>
      <c r="AD50" s="380"/>
    </row>
    <row r="51" spans="1:30" s="381" customFormat="1" ht="11.25" x14ac:dyDescent="0.25">
      <c r="A51" s="382"/>
      <c r="B51" s="383"/>
      <c r="C51" s="382"/>
      <c r="D51" s="384"/>
      <c r="E51" s="384"/>
      <c r="F51" s="384"/>
      <c r="G51" s="385"/>
      <c r="H51" s="386"/>
      <c r="I51" s="387"/>
      <c r="K51" s="379"/>
      <c r="L51" s="378"/>
      <c r="M51" s="378"/>
      <c r="N51" s="378"/>
      <c r="O51" s="378"/>
      <c r="P51" s="378"/>
      <c r="Q51" s="378"/>
      <c r="R51" s="378"/>
      <c r="S51" s="378"/>
      <c r="T51" s="378"/>
      <c r="U51" s="379"/>
      <c r="V51" s="379"/>
      <c r="W51" s="379"/>
      <c r="X51" s="379"/>
      <c r="Y51" s="379"/>
      <c r="Z51" s="379"/>
      <c r="AA51" s="379"/>
      <c r="AB51" s="379"/>
      <c r="AC51" s="380"/>
      <c r="AD51" s="380"/>
    </row>
    <row r="52" spans="1:30" s="381" customFormat="1" ht="11.25" x14ac:dyDescent="0.25">
      <c r="A52" s="382"/>
      <c r="B52" s="383"/>
      <c r="C52" s="382"/>
      <c r="D52" s="384"/>
      <c r="E52" s="384"/>
      <c r="F52" s="384"/>
      <c r="G52" s="385"/>
      <c r="H52" s="386"/>
      <c r="I52" s="387"/>
      <c r="K52" s="379"/>
      <c r="L52" s="378"/>
      <c r="M52" s="378"/>
      <c r="N52" s="378"/>
      <c r="O52" s="378"/>
      <c r="P52" s="378"/>
      <c r="Q52" s="378"/>
      <c r="R52" s="378"/>
      <c r="S52" s="378"/>
      <c r="T52" s="378"/>
      <c r="U52" s="379"/>
      <c r="V52" s="379"/>
      <c r="W52" s="379"/>
      <c r="X52" s="379"/>
      <c r="Y52" s="379"/>
      <c r="Z52" s="379"/>
      <c r="AA52" s="379"/>
      <c r="AB52" s="379"/>
      <c r="AC52" s="380"/>
      <c r="AD52" s="380"/>
    </row>
    <row r="53" spans="1:30" s="381" customFormat="1" ht="11.25" x14ac:dyDescent="0.25">
      <c r="A53" s="382"/>
      <c r="B53" s="383"/>
      <c r="C53" s="382"/>
      <c r="D53" s="384"/>
      <c r="E53" s="384"/>
      <c r="F53" s="384"/>
      <c r="G53" s="385"/>
      <c r="H53" s="386"/>
      <c r="I53" s="387"/>
      <c r="K53" s="379"/>
      <c r="L53" s="378"/>
      <c r="M53" s="378"/>
      <c r="N53" s="378"/>
      <c r="O53" s="378"/>
      <c r="P53" s="378"/>
      <c r="Q53" s="378"/>
      <c r="R53" s="378"/>
      <c r="S53" s="378"/>
      <c r="T53" s="378"/>
      <c r="U53" s="379"/>
      <c r="V53" s="379"/>
      <c r="W53" s="379"/>
      <c r="X53" s="379"/>
      <c r="Y53" s="379"/>
      <c r="Z53" s="379"/>
      <c r="AA53" s="379"/>
      <c r="AB53" s="379"/>
      <c r="AC53" s="380"/>
      <c r="AD53" s="380"/>
    </row>
    <row r="54" spans="1:30" s="381" customFormat="1" ht="11.25" x14ac:dyDescent="0.25">
      <c r="A54" s="382"/>
      <c r="B54" s="383"/>
      <c r="C54" s="382"/>
      <c r="D54" s="384"/>
      <c r="E54" s="384"/>
      <c r="F54" s="384"/>
      <c r="G54" s="385"/>
      <c r="H54" s="386"/>
      <c r="I54" s="387"/>
      <c r="K54" s="379"/>
      <c r="L54" s="378"/>
      <c r="M54" s="378"/>
      <c r="N54" s="378"/>
      <c r="O54" s="378"/>
      <c r="P54" s="378"/>
      <c r="Q54" s="378"/>
      <c r="R54" s="378"/>
      <c r="S54" s="378"/>
      <c r="T54" s="378"/>
      <c r="U54" s="379"/>
      <c r="V54" s="379"/>
      <c r="W54" s="379"/>
      <c r="X54" s="379"/>
      <c r="Y54" s="379"/>
      <c r="Z54" s="379"/>
      <c r="AA54" s="379"/>
      <c r="AB54" s="379"/>
      <c r="AC54" s="380"/>
      <c r="AD54" s="380"/>
    </row>
    <row r="55" spans="1:30" s="381" customFormat="1" ht="11.25" x14ac:dyDescent="0.25">
      <c r="A55" s="382"/>
      <c r="B55" s="383"/>
      <c r="C55" s="382"/>
      <c r="D55" s="384"/>
      <c r="E55" s="384"/>
      <c r="F55" s="384"/>
      <c r="G55" s="385"/>
      <c r="H55" s="386"/>
      <c r="I55" s="387"/>
      <c r="K55" s="379"/>
      <c r="L55" s="378"/>
      <c r="M55" s="378"/>
      <c r="N55" s="378"/>
      <c r="O55" s="378"/>
      <c r="P55" s="378"/>
      <c r="Q55" s="378"/>
      <c r="R55" s="378"/>
      <c r="S55" s="378"/>
      <c r="T55" s="378"/>
      <c r="U55" s="379"/>
      <c r="V55" s="379"/>
      <c r="W55" s="379"/>
      <c r="X55" s="379"/>
      <c r="Y55" s="379"/>
      <c r="Z55" s="379"/>
      <c r="AA55" s="379"/>
      <c r="AB55" s="379"/>
      <c r="AC55" s="380"/>
      <c r="AD55" s="380"/>
    </row>
    <row r="56" spans="1:30" s="381" customFormat="1" ht="11.25" x14ac:dyDescent="0.25">
      <c r="A56" s="382"/>
      <c r="B56" s="383"/>
      <c r="C56" s="382"/>
      <c r="D56" s="384"/>
      <c r="E56" s="384"/>
      <c r="F56" s="384"/>
      <c r="G56" s="385"/>
      <c r="H56" s="386"/>
      <c r="I56" s="387"/>
      <c r="K56" s="379"/>
      <c r="L56" s="378"/>
      <c r="M56" s="378"/>
      <c r="N56" s="378"/>
      <c r="O56" s="378"/>
      <c r="P56" s="378"/>
      <c r="Q56" s="378"/>
      <c r="R56" s="378"/>
      <c r="S56" s="378"/>
      <c r="T56" s="378"/>
      <c r="U56" s="379"/>
      <c r="V56" s="379"/>
      <c r="W56" s="379"/>
      <c r="X56" s="379"/>
      <c r="Y56" s="379"/>
      <c r="Z56" s="379"/>
      <c r="AA56" s="379"/>
      <c r="AB56" s="379"/>
      <c r="AC56" s="380"/>
      <c r="AD56" s="380"/>
    </row>
    <row r="57" spans="1:30" s="381" customFormat="1" ht="11.25" x14ac:dyDescent="0.25">
      <c r="A57" s="382"/>
      <c r="B57" s="383"/>
      <c r="C57" s="382"/>
      <c r="D57" s="384"/>
      <c r="E57" s="384"/>
      <c r="F57" s="384"/>
      <c r="G57" s="385"/>
      <c r="H57" s="386"/>
      <c r="I57" s="387"/>
      <c r="K57" s="379"/>
      <c r="L57" s="378"/>
      <c r="M57" s="378"/>
      <c r="N57" s="378"/>
      <c r="O57" s="378"/>
      <c r="P57" s="378"/>
      <c r="Q57" s="378"/>
      <c r="R57" s="378"/>
      <c r="S57" s="378"/>
      <c r="T57" s="378"/>
      <c r="U57" s="379"/>
      <c r="V57" s="379"/>
      <c r="W57" s="379"/>
      <c r="X57" s="379"/>
      <c r="Y57" s="379"/>
      <c r="Z57" s="379"/>
      <c r="AA57" s="379"/>
      <c r="AB57" s="379"/>
      <c r="AC57" s="380"/>
      <c r="AD57" s="380"/>
    </row>
    <row r="58" spans="1:30" s="340" customFormat="1" ht="11.25" x14ac:dyDescent="0.2">
      <c r="A58" s="382"/>
      <c r="B58" s="383"/>
      <c r="C58" s="382"/>
      <c r="D58" s="384"/>
      <c r="E58" s="384"/>
      <c r="F58" s="384"/>
      <c r="G58" s="385"/>
      <c r="H58" s="386"/>
      <c r="I58" s="388"/>
      <c r="J58" s="381"/>
      <c r="K58" s="379"/>
      <c r="L58" s="378"/>
      <c r="M58" s="378"/>
      <c r="N58" s="378"/>
      <c r="O58" s="378"/>
      <c r="P58" s="378"/>
      <c r="Q58" s="378"/>
      <c r="R58" s="378"/>
      <c r="S58" s="378"/>
      <c r="T58" s="378"/>
      <c r="U58" s="379"/>
      <c r="V58" s="379"/>
      <c r="W58" s="379"/>
      <c r="X58" s="379"/>
      <c r="Y58" s="379"/>
      <c r="Z58" s="379"/>
      <c r="AA58" s="379"/>
      <c r="AB58" s="379"/>
      <c r="AC58" s="380"/>
      <c r="AD58" s="380"/>
    </row>
    <row r="59" spans="1:30" s="340" customFormat="1" ht="11.25" x14ac:dyDescent="0.2">
      <c r="A59" s="382"/>
      <c r="B59" s="383"/>
      <c r="C59" s="382"/>
      <c r="D59" s="384"/>
      <c r="E59" s="384"/>
      <c r="F59" s="384"/>
      <c r="G59" s="385"/>
      <c r="H59" s="386"/>
      <c r="I59" s="388"/>
      <c r="J59" s="381"/>
      <c r="K59" s="379"/>
      <c r="L59" s="378"/>
      <c r="M59" s="378"/>
      <c r="N59" s="378"/>
      <c r="O59" s="378"/>
      <c r="P59" s="378"/>
      <c r="Q59" s="378"/>
      <c r="R59" s="378"/>
      <c r="S59" s="378"/>
      <c r="T59" s="378"/>
      <c r="U59" s="379"/>
      <c r="V59" s="379"/>
      <c r="W59" s="379"/>
      <c r="X59" s="379"/>
      <c r="Y59" s="379"/>
      <c r="Z59" s="379"/>
      <c r="AA59" s="379"/>
      <c r="AB59" s="379"/>
      <c r="AC59" s="380"/>
      <c r="AD59" s="380"/>
    </row>
    <row r="60" spans="1:30" s="340" customFormat="1" ht="11.25" x14ac:dyDescent="0.2">
      <c r="A60" s="382"/>
      <c r="B60" s="383"/>
      <c r="C60" s="382"/>
      <c r="D60" s="384"/>
      <c r="E60" s="384"/>
      <c r="F60" s="384"/>
      <c r="G60" s="385"/>
      <c r="H60" s="386"/>
      <c r="I60" s="388"/>
      <c r="J60" s="381"/>
      <c r="K60" s="379"/>
      <c r="L60" s="378"/>
      <c r="M60" s="378"/>
      <c r="N60" s="378"/>
      <c r="O60" s="378"/>
      <c r="P60" s="378"/>
      <c r="Q60" s="378"/>
      <c r="R60" s="378"/>
      <c r="S60" s="378"/>
      <c r="T60" s="378"/>
      <c r="U60" s="379"/>
      <c r="V60" s="379"/>
      <c r="W60" s="379"/>
      <c r="X60" s="379"/>
      <c r="Y60" s="379"/>
      <c r="Z60" s="379"/>
      <c r="AA60" s="379"/>
      <c r="AB60" s="379"/>
      <c r="AC60" s="380"/>
      <c r="AD60" s="380"/>
    </row>
    <row r="61" spans="1:30" s="340" customFormat="1" ht="11.25" x14ac:dyDescent="0.2">
      <c r="A61" s="382"/>
      <c r="B61" s="383"/>
      <c r="C61" s="382"/>
      <c r="D61" s="384"/>
      <c r="E61" s="384"/>
      <c r="F61" s="384"/>
      <c r="G61" s="385"/>
      <c r="H61" s="386"/>
      <c r="I61" s="388"/>
      <c r="J61" s="381"/>
      <c r="K61" s="379"/>
      <c r="L61" s="378"/>
      <c r="M61" s="378"/>
      <c r="N61" s="378"/>
      <c r="O61" s="378"/>
      <c r="P61" s="378"/>
      <c r="Q61" s="378"/>
      <c r="R61" s="378"/>
      <c r="S61" s="378"/>
      <c r="T61" s="378"/>
      <c r="U61" s="379"/>
      <c r="V61" s="379"/>
      <c r="W61" s="379"/>
      <c r="X61" s="379"/>
      <c r="Y61" s="379"/>
      <c r="Z61" s="379"/>
      <c r="AA61" s="379"/>
      <c r="AB61" s="379"/>
      <c r="AC61" s="380"/>
      <c r="AD61" s="380"/>
    </row>
    <row r="62" spans="1:30" s="340" customFormat="1" ht="11.25" x14ac:dyDescent="0.2">
      <c r="A62" s="382"/>
      <c r="B62" s="383"/>
      <c r="C62" s="382"/>
      <c r="D62" s="384"/>
      <c r="E62" s="384"/>
      <c r="F62" s="384"/>
      <c r="G62" s="385"/>
      <c r="H62" s="386"/>
      <c r="I62" s="388"/>
      <c r="J62" s="381"/>
      <c r="K62" s="379"/>
      <c r="L62" s="378"/>
      <c r="M62" s="378"/>
      <c r="N62" s="378"/>
      <c r="O62" s="378"/>
      <c r="P62" s="378"/>
      <c r="Q62" s="378"/>
      <c r="R62" s="378"/>
      <c r="S62" s="378"/>
      <c r="T62" s="378"/>
      <c r="U62" s="379"/>
      <c r="V62" s="379"/>
      <c r="W62" s="379"/>
      <c r="X62" s="379"/>
      <c r="Y62" s="379"/>
      <c r="Z62" s="379"/>
      <c r="AA62" s="379"/>
      <c r="AB62" s="379"/>
      <c r="AC62" s="380"/>
      <c r="AD62" s="380"/>
    </row>
    <row r="63" spans="1:30" s="340" customFormat="1" ht="11.25" x14ac:dyDescent="0.2">
      <c r="A63" s="382"/>
      <c r="B63" s="383"/>
      <c r="C63" s="382"/>
      <c r="D63" s="384"/>
      <c r="E63" s="384"/>
      <c r="F63" s="384"/>
      <c r="G63" s="385"/>
      <c r="H63" s="386"/>
      <c r="I63" s="388"/>
      <c r="J63" s="381"/>
      <c r="K63" s="379"/>
      <c r="L63" s="378"/>
      <c r="M63" s="378"/>
      <c r="N63" s="378"/>
      <c r="O63" s="378"/>
      <c r="P63" s="378"/>
      <c r="Q63" s="378"/>
      <c r="R63" s="378"/>
      <c r="S63" s="378"/>
      <c r="T63" s="378"/>
      <c r="U63" s="379"/>
      <c r="V63" s="379"/>
      <c r="W63" s="379"/>
      <c r="X63" s="379"/>
      <c r="Y63" s="379"/>
      <c r="Z63" s="379"/>
      <c r="AA63" s="379"/>
      <c r="AB63" s="379"/>
      <c r="AC63" s="380"/>
      <c r="AD63" s="380"/>
    </row>
    <row r="64" spans="1:30" s="340" customFormat="1" ht="11.25" x14ac:dyDescent="0.2">
      <c r="A64" s="382"/>
      <c r="B64" s="383"/>
      <c r="C64" s="382"/>
      <c r="D64" s="384"/>
      <c r="E64" s="384"/>
      <c r="F64" s="384"/>
      <c r="G64" s="385"/>
      <c r="H64" s="386"/>
      <c r="I64" s="388"/>
      <c r="J64" s="381"/>
      <c r="K64" s="379"/>
      <c r="L64" s="378"/>
      <c r="M64" s="378"/>
      <c r="N64" s="378"/>
      <c r="O64" s="378"/>
      <c r="P64" s="378"/>
      <c r="Q64" s="378"/>
      <c r="R64" s="378"/>
      <c r="S64" s="378"/>
      <c r="T64" s="378"/>
      <c r="U64" s="379"/>
      <c r="V64" s="379"/>
      <c r="W64" s="379"/>
      <c r="X64" s="379"/>
      <c r="Y64" s="379"/>
      <c r="Z64" s="379"/>
      <c r="AA64" s="379"/>
      <c r="AB64" s="379"/>
      <c r="AC64" s="380"/>
      <c r="AD64" s="380"/>
    </row>
    <row r="65" spans="1:30" s="340" customFormat="1" ht="11.25" x14ac:dyDescent="0.2">
      <c r="A65" s="382"/>
      <c r="B65" s="383"/>
      <c r="C65" s="382"/>
      <c r="D65" s="384"/>
      <c r="E65" s="384"/>
      <c r="F65" s="384"/>
      <c r="G65" s="385"/>
      <c r="H65" s="386"/>
      <c r="I65" s="388"/>
      <c r="J65" s="381"/>
      <c r="K65" s="379"/>
      <c r="L65" s="378"/>
      <c r="M65" s="378"/>
      <c r="N65" s="378"/>
      <c r="O65" s="378"/>
      <c r="P65" s="378"/>
      <c r="Q65" s="378"/>
      <c r="R65" s="378"/>
      <c r="S65" s="378"/>
      <c r="T65" s="378"/>
      <c r="U65" s="379"/>
      <c r="V65" s="379"/>
      <c r="W65" s="379"/>
      <c r="X65" s="379"/>
      <c r="Y65" s="379"/>
      <c r="Z65" s="379"/>
      <c r="AA65" s="379"/>
      <c r="AB65" s="379"/>
      <c r="AC65" s="380"/>
      <c r="AD65" s="380"/>
    </row>
    <row r="66" spans="1:30" s="340" customFormat="1" ht="11.25" x14ac:dyDescent="0.2">
      <c r="A66" s="382"/>
      <c r="B66" s="383"/>
      <c r="C66" s="382"/>
      <c r="D66" s="384"/>
      <c r="E66" s="384"/>
      <c r="F66" s="384"/>
      <c r="G66" s="385"/>
      <c r="H66" s="386"/>
      <c r="I66" s="388"/>
      <c r="J66" s="381"/>
      <c r="K66" s="379"/>
      <c r="L66" s="378"/>
      <c r="M66" s="378"/>
      <c r="N66" s="378"/>
      <c r="O66" s="378"/>
      <c r="P66" s="378"/>
      <c r="Q66" s="378"/>
      <c r="R66" s="378"/>
      <c r="S66" s="378"/>
      <c r="T66" s="378"/>
      <c r="U66" s="379"/>
      <c r="V66" s="379"/>
      <c r="W66" s="379"/>
      <c r="X66" s="379"/>
      <c r="Y66" s="379"/>
      <c r="Z66" s="379"/>
      <c r="AA66" s="379"/>
      <c r="AB66" s="379"/>
      <c r="AC66" s="380"/>
      <c r="AD66" s="380"/>
    </row>
    <row r="67" spans="1:30" s="340" customFormat="1" ht="11.25" x14ac:dyDescent="0.2">
      <c r="A67" s="382"/>
      <c r="B67" s="383"/>
      <c r="C67" s="382"/>
      <c r="D67" s="384"/>
      <c r="E67" s="384"/>
      <c r="F67" s="384"/>
      <c r="G67" s="385"/>
      <c r="H67" s="386"/>
      <c r="I67" s="388"/>
      <c r="J67" s="381"/>
      <c r="K67" s="379"/>
      <c r="L67" s="378"/>
      <c r="M67" s="378"/>
      <c r="N67" s="378"/>
      <c r="O67" s="378"/>
      <c r="P67" s="378"/>
      <c r="Q67" s="378"/>
      <c r="R67" s="378"/>
      <c r="S67" s="378"/>
      <c r="T67" s="378"/>
      <c r="U67" s="379"/>
      <c r="V67" s="379"/>
      <c r="W67" s="379"/>
      <c r="X67" s="379"/>
      <c r="Y67" s="379"/>
      <c r="Z67" s="379"/>
      <c r="AA67" s="379"/>
      <c r="AB67" s="379"/>
      <c r="AC67" s="380"/>
      <c r="AD67" s="380"/>
    </row>
    <row r="68" spans="1:30" s="340" customFormat="1" ht="11.25" x14ac:dyDescent="0.2">
      <c r="A68" s="382"/>
      <c r="B68" s="383"/>
      <c r="C68" s="382"/>
      <c r="D68" s="384"/>
      <c r="E68" s="384"/>
      <c r="F68" s="384"/>
      <c r="G68" s="385"/>
      <c r="H68" s="386"/>
      <c r="I68" s="388"/>
      <c r="J68" s="381"/>
      <c r="K68" s="379"/>
      <c r="L68" s="378"/>
      <c r="M68" s="378"/>
      <c r="N68" s="378"/>
      <c r="O68" s="378"/>
      <c r="P68" s="378"/>
      <c r="Q68" s="378"/>
      <c r="R68" s="378"/>
      <c r="S68" s="378"/>
      <c r="T68" s="378"/>
      <c r="U68" s="379"/>
      <c r="V68" s="379"/>
      <c r="W68" s="379"/>
      <c r="X68" s="379"/>
      <c r="Y68" s="379"/>
      <c r="Z68" s="379"/>
      <c r="AA68" s="379"/>
      <c r="AB68" s="379"/>
      <c r="AC68" s="380"/>
      <c r="AD68" s="380"/>
    </row>
    <row r="69" spans="1:30" s="340" customFormat="1" ht="11.25" x14ac:dyDescent="0.2">
      <c r="A69" s="382"/>
      <c r="B69" s="383"/>
      <c r="C69" s="382"/>
      <c r="D69" s="384"/>
      <c r="E69" s="384"/>
      <c r="F69" s="384"/>
      <c r="G69" s="385"/>
      <c r="H69" s="386"/>
      <c r="I69" s="388"/>
      <c r="J69" s="381"/>
      <c r="K69" s="379"/>
      <c r="L69" s="378"/>
      <c r="M69" s="378"/>
      <c r="N69" s="378"/>
      <c r="O69" s="378"/>
      <c r="P69" s="378"/>
      <c r="Q69" s="378"/>
      <c r="R69" s="378"/>
      <c r="S69" s="378"/>
      <c r="T69" s="378"/>
      <c r="U69" s="379"/>
      <c r="V69" s="379"/>
      <c r="W69" s="379"/>
      <c r="X69" s="379"/>
      <c r="Y69" s="379"/>
      <c r="Z69" s="379"/>
      <c r="AA69" s="379"/>
      <c r="AB69" s="379"/>
      <c r="AC69" s="380"/>
      <c r="AD69" s="380"/>
    </row>
    <row r="70" spans="1:30" s="340" customFormat="1" ht="11.25" x14ac:dyDescent="0.2">
      <c r="A70" s="382"/>
      <c r="B70" s="383"/>
      <c r="C70" s="382"/>
      <c r="D70" s="384"/>
      <c r="E70" s="384"/>
      <c r="F70" s="384"/>
      <c r="G70" s="385"/>
      <c r="H70" s="386"/>
      <c r="I70" s="388"/>
      <c r="J70" s="381"/>
      <c r="K70" s="379"/>
      <c r="L70" s="378"/>
      <c r="M70" s="378"/>
      <c r="N70" s="378"/>
      <c r="O70" s="378"/>
      <c r="P70" s="378"/>
      <c r="Q70" s="378"/>
      <c r="R70" s="378"/>
      <c r="S70" s="378"/>
      <c r="T70" s="378"/>
      <c r="U70" s="379"/>
      <c r="V70" s="379"/>
      <c r="W70" s="379"/>
      <c r="X70" s="379"/>
      <c r="Y70" s="379"/>
      <c r="Z70" s="379"/>
      <c r="AA70" s="379"/>
      <c r="AB70" s="379"/>
      <c r="AC70" s="380"/>
      <c r="AD70" s="380"/>
    </row>
    <row r="71" spans="1:30" s="340" customFormat="1" ht="11.25" x14ac:dyDescent="0.2">
      <c r="A71" s="382"/>
      <c r="B71" s="383"/>
      <c r="C71" s="382"/>
      <c r="D71" s="384"/>
      <c r="E71" s="384"/>
      <c r="F71" s="384"/>
      <c r="G71" s="385"/>
      <c r="H71" s="386"/>
      <c r="I71" s="388"/>
      <c r="J71" s="381"/>
      <c r="K71" s="379"/>
      <c r="L71" s="378"/>
      <c r="M71" s="378"/>
      <c r="N71" s="378"/>
      <c r="O71" s="378"/>
      <c r="P71" s="378"/>
      <c r="Q71" s="378"/>
      <c r="R71" s="378"/>
      <c r="S71" s="378"/>
      <c r="T71" s="378"/>
      <c r="U71" s="379"/>
      <c r="V71" s="379"/>
      <c r="W71" s="379"/>
      <c r="X71" s="379"/>
      <c r="Y71" s="379"/>
      <c r="Z71" s="379"/>
      <c r="AA71" s="379"/>
      <c r="AB71" s="379"/>
      <c r="AC71" s="380"/>
      <c r="AD71" s="380"/>
    </row>
    <row r="72" spans="1:30" s="340" customFormat="1" ht="11.25" x14ac:dyDescent="0.2">
      <c r="A72" s="382"/>
      <c r="B72" s="383"/>
      <c r="C72" s="382"/>
      <c r="D72" s="384"/>
      <c r="E72" s="384"/>
      <c r="F72" s="384"/>
      <c r="G72" s="385"/>
      <c r="H72" s="386"/>
      <c r="I72" s="388"/>
      <c r="J72" s="381"/>
      <c r="K72" s="379"/>
      <c r="L72" s="378"/>
      <c r="M72" s="378"/>
      <c r="N72" s="378"/>
      <c r="O72" s="378"/>
      <c r="P72" s="378"/>
      <c r="Q72" s="378"/>
      <c r="R72" s="378"/>
      <c r="S72" s="378"/>
      <c r="T72" s="378"/>
      <c r="U72" s="379"/>
      <c r="V72" s="379"/>
      <c r="W72" s="379"/>
      <c r="X72" s="379"/>
      <c r="Y72" s="379"/>
      <c r="Z72" s="379"/>
      <c r="AA72" s="379"/>
      <c r="AB72" s="379"/>
      <c r="AC72" s="380"/>
      <c r="AD72" s="380"/>
    </row>
    <row r="73" spans="1:30" s="340" customFormat="1" ht="11.25" x14ac:dyDescent="0.2">
      <c r="A73" s="382"/>
      <c r="B73" s="383"/>
      <c r="C73" s="382"/>
      <c r="D73" s="384"/>
      <c r="E73" s="384"/>
      <c r="F73" s="384"/>
      <c r="G73" s="385"/>
      <c r="H73" s="386"/>
      <c r="I73" s="388"/>
      <c r="J73" s="381"/>
      <c r="K73" s="379"/>
      <c r="L73" s="378"/>
      <c r="M73" s="378"/>
      <c r="N73" s="378"/>
      <c r="O73" s="378"/>
      <c r="P73" s="378"/>
      <c r="Q73" s="378"/>
      <c r="R73" s="378"/>
      <c r="S73" s="378"/>
      <c r="T73" s="378"/>
      <c r="U73" s="379"/>
      <c r="V73" s="379"/>
      <c r="W73" s="379"/>
      <c r="X73" s="379"/>
      <c r="Y73" s="379"/>
      <c r="Z73" s="379"/>
      <c r="AA73" s="379"/>
      <c r="AB73" s="379"/>
      <c r="AC73" s="380"/>
      <c r="AD73" s="380"/>
    </row>
    <row r="74" spans="1:30" s="340" customFormat="1" ht="11.25" x14ac:dyDescent="0.2">
      <c r="A74" s="382"/>
      <c r="B74" s="383"/>
      <c r="C74" s="382"/>
      <c r="D74" s="384"/>
      <c r="E74" s="384"/>
      <c r="F74" s="384"/>
      <c r="G74" s="385"/>
      <c r="H74" s="386"/>
      <c r="I74" s="388"/>
      <c r="J74" s="381"/>
      <c r="K74" s="379"/>
      <c r="L74" s="378"/>
      <c r="M74" s="378"/>
      <c r="N74" s="378"/>
      <c r="O74" s="378"/>
      <c r="P74" s="378"/>
      <c r="Q74" s="378"/>
      <c r="R74" s="378"/>
      <c r="S74" s="378"/>
      <c r="T74" s="378"/>
      <c r="U74" s="379"/>
      <c r="V74" s="379"/>
      <c r="W74" s="379"/>
      <c r="X74" s="379"/>
      <c r="Y74" s="379"/>
      <c r="Z74" s="379"/>
      <c r="AA74" s="379"/>
      <c r="AB74" s="379"/>
      <c r="AC74" s="380"/>
      <c r="AD74" s="380"/>
    </row>
    <row r="75" spans="1:30" s="340" customFormat="1" ht="11.25" x14ac:dyDescent="0.2">
      <c r="A75" s="382"/>
      <c r="B75" s="383"/>
      <c r="C75" s="382"/>
      <c r="D75" s="384"/>
      <c r="E75" s="384"/>
      <c r="F75" s="384"/>
      <c r="G75" s="385"/>
      <c r="H75" s="386"/>
      <c r="I75" s="388"/>
      <c r="J75" s="381"/>
      <c r="K75" s="379"/>
      <c r="L75" s="378"/>
      <c r="M75" s="378"/>
      <c r="N75" s="378"/>
      <c r="O75" s="378"/>
      <c r="P75" s="378"/>
      <c r="Q75" s="378"/>
      <c r="R75" s="378"/>
      <c r="S75" s="378"/>
      <c r="T75" s="378"/>
      <c r="U75" s="379"/>
      <c r="V75" s="379"/>
      <c r="W75" s="379"/>
      <c r="X75" s="379"/>
      <c r="Y75" s="379"/>
      <c r="Z75" s="379"/>
      <c r="AA75" s="379"/>
      <c r="AB75" s="379"/>
      <c r="AC75" s="380"/>
      <c r="AD75" s="380"/>
    </row>
    <row r="76" spans="1:30" s="340" customFormat="1" ht="11.25" x14ac:dyDescent="0.2">
      <c r="A76" s="382"/>
      <c r="B76" s="383"/>
      <c r="C76" s="382"/>
      <c r="D76" s="384"/>
      <c r="E76" s="384"/>
      <c r="F76" s="384"/>
      <c r="G76" s="385"/>
      <c r="H76" s="386"/>
      <c r="I76" s="388"/>
      <c r="J76" s="381"/>
      <c r="K76" s="379"/>
      <c r="L76" s="378"/>
      <c r="M76" s="378"/>
      <c r="N76" s="378"/>
      <c r="O76" s="378"/>
      <c r="P76" s="378"/>
      <c r="Q76" s="378"/>
      <c r="R76" s="378"/>
      <c r="S76" s="378"/>
      <c r="T76" s="378"/>
      <c r="U76" s="379"/>
      <c r="V76" s="379"/>
      <c r="W76" s="379"/>
      <c r="X76" s="379"/>
      <c r="Y76" s="379"/>
      <c r="Z76" s="379"/>
      <c r="AA76" s="379"/>
      <c r="AB76" s="379"/>
      <c r="AC76" s="380"/>
      <c r="AD76" s="380"/>
    </row>
    <row r="77" spans="1:30" s="340" customFormat="1" ht="11.25" x14ac:dyDescent="0.2">
      <c r="A77" s="382"/>
      <c r="B77" s="383"/>
      <c r="C77" s="382"/>
      <c r="D77" s="384"/>
      <c r="E77" s="384"/>
      <c r="F77" s="384"/>
      <c r="G77" s="385"/>
      <c r="H77" s="386"/>
      <c r="I77" s="388"/>
      <c r="J77" s="381"/>
      <c r="K77" s="379"/>
      <c r="L77" s="378"/>
      <c r="M77" s="378"/>
      <c r="N77" s="378"/>
      <c r="O77" s="378"/>
      <c r="P77" s="378"/>
      <c r="Q77" s="378"/>
      <c r="R77" s="378"/>
      <c r="S77" s="378"/>
      <c r="T77" s="378"/>
      <c r="U77" s="379"/>
      <c r="V77" s="379"/>
      <c r="W77" s="379"/>
      <c r="X77" s="379"/>
      <c r="Y77" s="379"/>
      <c r="Z77" s="379"/>
      <c r="AA77" s="379"/>
      <c r="AB77" s="379"/>
      <c r="AC77" s="380"/>
      <c r="AD77" s="380"/>
    </row>
    <row r="78" spans="1:30" s="340" customFormat="1" ht="11.25" x14ac:dyDescent="0.2">
      <c r="A78" s="382"/>
      <c r="B78" s="383"/>
      <c r="C78" s="382"/>
      <c r="D78" s="384"/>
      <c r="E78" s="384"/>
      <c r="F78" s="384"/>
      <c r="G78" s="385"/>
      <c r="H78" s="386"/>
      <c r="I78" s="388"/>
      <c r="J78" s="381"/>
      <c r="K78" s="379"/>
      <c r="L78" s="378"/>
      <c r="M78" s="378"/>
      <c r="N78" s="378"/>
      <c r="O78" s="378"/>
      <c r="P78" s="378"/>
      <c r="Q78" s="378"/>
      <c r="R78" s="378"/>
      <c r="S78" s="378"/>
      <c r="T78" s="378"/>
      <c r="U78" s="379"/>
      <c r="V78" s="379"/>
      <c r="W78" s="379"/>
      <c r="X78" s="379"/>
      <c r="Y78" s="379"/>
      <c r="Z78" s="379"/>
      <c r="AA78" s="379"/>
      <c r="AB78" s="379"/>
      <c r="AC78" s="380"/>
      <c r="AD78" s="380"/>
    </row>
  </sheetData>
  <mergeCells count="31">
    <mergeCell ref="A1:F1"/>
    <mergeCell ref="A37:A49"/>
    <mergeCell ref="C37:C49"/>
    <mergeCell ref="E37:E49"/>
    <mergeCell ref="K40:K44"/>
    <mergeCell ref="L40:L44"/>
    <mergeCell ref="M40:M44"/>
    <mergeCell ref="I45:I46"/>
    <mergeCell ref="K45:K46"/>
    <mergeCell ref="L45:L46"/>
    <mergeCell ref="M45:M46"/>
    <mergeCell ref="J22:J30"/>
    <mergeCell ref="K22:K30"/>
    <mergeCell ref="L22:L30"/>
    <mergeCell ref="M22:M30"/>
    <mergeCell ref="I32:I44"/>
    <mergeCell ref="K32:K37"/>
    <mergeCell ref="L32:L37"/>
    <mergeCell ref="M32:M37"/>
    <mergeCell ref="F9:F11"/>
    <mergeCell ref="I9:I11"/>
    <mergeCell ref="I13:I14"/>
    <mergeCell ref="I16:I17"/>
    <mergeCell ref="C22:C31"/>
    <mergeCell ref="I22:I30"/>
    <mergeCell ref="A3:A31"/>
    <mergeCell ref="B3:B49"/>
    <mergeCell ref="C3:C21"/>
    <mergeCell ref="D3:D49"/>
    <mergeCell ref="E3:E21"/>
    <mergeCell ref="H3:H49"/>
  </mergeCells>
  <conditionalFormatting sqref="M47:N49 M38:M40 M31:M32 N46 M45 N5 O4:Q9 M3:M22 N10:Q10 N12 N16 O11:Q21 I22:L22 N22:Q33 N3:Q3 N35:Q37 N39:Q43 Q44">
    <cfRule type="containsBlanks" dxfId="17" priority="14">
      <formula>LEN(TRIM(I3))=0</formula>
    </cfRule>
  </conditionalFormatting>
  <conditionalFormatting sqref="O49">
    <cfRule type="containsBlanks" dxfId="16" priority="13">
      <formula>LEN(TRIM(O49))=0</formula>
    </cfRule>
  </conditionalFormatting>
  <conditionalFormatting sqref="Q49">
    <cfRule type="containsBlanks" dxfId="15" priority="11">
      <formula>LEN(TRIM(Q49))=0</formula>
    </cfRule>
  </conditionalFormatting>
  <conditionalFormatting sqref="P49">
    <cfRule type="containsBlanks" dxfId="14" priority="12">
      <formula>LEN(TRIM(P49))=0</formula>
    </cfRule>
  </conditionalFormatting>
  <conditionalFormatting sqref="Q46">
    <cfRule type="containsBlanks" dxfId="13" priority="10">
      <formula>LEN(TRIM(Q46))=0</formula>
    </cfRule>
  </conditionalFormatting>
  <conditionalFormatting sqref="O46">
    <cfRule type="containsBlanks" dxfId="12" priority="9">
      <formula>LEN(TRIM(O46))=0</formula>
    </cfRule>
  </conditionalFormatting>
  <conditionalFormatting sqref="P46">
    <cfRule type="containsBlanks" dxfId="11" priority="8">
      <formula>LEN(TRIM(P46))=0</formula>
    </cfRule>
  </conditionalFormatting>
  <conditionalFormatting sqref="O47">
    <cfRule type="containsBlanks" dxfId="10" priority="7">
      <formula>LEN(TRIM(O47))=0</formula>
    </cfRule>
  </conditionalFormatting>
  <conditionalFormatting sqref="Q47">
    <cfRule type="containsBlanks" dxfId="9" priority="5">
      <formula>LEN(TRIM(Q47))=0</formula>
    </cfRule>
  </conditionalFormatting>
  <conditionalFormatting sqref="P47">
    <cfRule type="containsBlanks" dxfId="8" priority="6">
      <formula>LEN(TRIM(P47))=0</formula>
    </cfRule>
  </conditionalFormatting>
  <conditionalFormatting sqref="O48">
    <cfRule type="containsBlanks" dxfId="7" priority="4">
      <formula>LEN(TRIM(O48))=0</formula>
    </cfRule>
  </conditionalFormatting>
  <conditionalFormatting sqref="Q48">
    <cfRule type="containsBlanks" dxfId="6" priority="2">
      <formula>LEN(TRIM(Q48))=0</formula>
    </cfRule>
  </conditionalFormatting>
  <conditionalFormatting sqref="P48">
    <cfRule type="containsBlanks" dxfId="5" priority="3">
      <formula>LEN(TRIM(P48))=0</formula>
    </cfRule>
  </conditionalFormatting>
  <conditionalFormatting sqref="Q46">
    <cfRule type="containsBlanks" dxfId="4" priority="1">
      <formula>LEN(TRIM(Q46))=0</formula>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5"/>
  <sheetViews>
    <sheetView workbookViewId="0">
      <selection activeCell="E3" sqref="E3:E5"/>
    </sheetView>
  </sheetViews>
  <sheetFormatPr baseColWidth="10" defaultRowHeight="15" x14ac:dyDescent="0.25"/>
  <cols>
    <col min="1" max="4" width="11.42578125" style="460"/>
    <col min="5" max="5" width="13.42578125" style="460" customWidth="1"/>
    <col min="6" max="25" width="11.42578125" style="460"/>
    <col min="26" max="16384" width="11.42578125" style="406"/>
  </cols>
  <sheetData>
    <row r="1" spans="1:37" x14ac:dyDescent="0.25">
      <c r="A1" s="325" t="s">
        <v>537</v>
      </c>
      <c r="B1" s="325"/>
      <c r="C1" s="325"/>
      <c r="D1" s="325"/>
      <c r="E1" s="325"/>
      <c r="F1" s="325"/>
      <c r="G1" s="461"/>
      <c r="H1" s="406"/>
      <c r="I1" s="406"/>
      <c r="J1" s="406"/>
      <c r="K1" s="406"/>
      <c r="L1" s="406"/>
      <c r="M1" s="406"/>
      <c r="N1" s="441"/>
      <c r="O1" s="441"/>
      <c r="P1" s="441"/>
      <c r="Q1" s="441"/>
      <c r="R1" s="441"/>
      <c r="S1" s="441"/>
      <c r="T1" s="441"/>
      <c r="U1" s="441"/>
      <c r="V1" s="441"/>
      <c r="W1" s="442"/>
      <c r="X1" s="443"/>
      <c r="Y1" s="443"/>
      <c r="Z1" s="248"/>
      <c r="AA1" s="248"/>
      <c r="AB1" s="248"/>
      <c r="AC1" s="248"/>
      <c r="AD1" s="248"/>
      <c r="AE1" s="248"/>
      <c r="AF1" s="248"/>
      <c r="AG1" s="248"/>
      <c r="AH1" s="248"/>
      <c r="AI1" s="248"/>
      <c r="AJ1" s="248"/>
      <c r="AK1" s="248"/>
    </row>
    <row r="2" spans="1:37" s="440" customFormat="1" ht="60" x14ac:dyDescent="0.25">
      <c r="A2" s="239" t="s">
        <v>87</v>
      </c>
      <c r="B2" s="239" t="s">
        <v>89</v>
      </c>
      <c r="C2" s="239" t="s">
        <v>226</v>
      </c>
      <c r="D2" s="239" t="s">
        <v>227</v>
      </c>
      <c r="E2" s="239" t="s">
        <v>5</v>
      </c>
      <c r="F2" s="239" t="s">
        <v>92</v>
      </c>
      <c r="G2" s="239" t="s">
        <v>228</v>
      </c>
      <c r="H2" s="239" t="s">
        <v>96</v>
      </c>
      <c r="I2" s="239" t="s">
        <v>449</v>
      </c>
      <c r="J2" s="239" t="s">
        <v>6</v>
      </c>
      <c r="K2" s="239" t="s">
        <v>97</v>
      </c>
      <c r="L2" s="239" t="s">
        <v>98</v>
      </c>
      <c r="M2" s="239" t="s">
        <v>99</v>
      </c>
      <c r="N2" s="239" t="s">
        <v>100</v>
      </c>
      <c r="O2" s="239" t="s">
        <v>229</v>
      </c>
      <c r="P2" s="239"/>
      <c r="Q2" s="239" t="s">
        <v>105</v>
      </c>
      <c r="R2" s="239" t="s">
        <v>106</v>
      </c>
      <c r="S2" s="239" t="s">
        <v>107</v>
      </c>
      <c r="T2" s="239" t="s">
        <v>108</v>
      </c>
      <c r="U2" s="239" t="s">
        <v>109</v>
      </c>
      <c r="V2" s="239" t="s">
        <v>110</v>
      </c>
      <c r="W2" s="239" t="s">
        <v>7</v>
      </c>
      <c r="X2" s="239" t="s">
        <v>111</v>
      </c>
      <c r="Y2" s="239" t="s">
        <v>112</v>
      </c>
      <c r="Z2" s="238"/>
      <c r="AA2" s="238"/>
      <c r="AB2" s="238"/>
      <c r="AC2" s="238"/>
      <c r="AD2" s="238"/>
      <c r="AE2" s="238"/>
      <c r="AF2" s="238"/>
      <c r="AG2" s="238"/>
      <c r="AH2" s="238"/>
      <c r="AI2" s="238"/>
      <c r="AJ2" s="238"/>
      <c r="AK2" s="238"/>
    </row>
    <row r="3" spans="1:37" ht="300" x14ac:dyDescent="0.25">
      <c r="A3" s="408" t="s">
        <v>450</v>
      </c>
      <c r="B3" s="409" t="s">
        <v>451</v>
      </c>
      <c r="C3" s="409" t="s">
        <v>452</v>
      </c>
      <c r="D3" s="410" t="s">
        <v>453</v>
      </c>
      <c r="E3" s="250" t="s">
        <v>454</v>
      </c>
      <c r="F3" s="411" t="s">
        <v>455</v>
      </c>
      <c r="G3" s="412" t="s">
        <v>456</v>
      </c>
      <c r="H3" s="444" t="s">
        <v>457</v>
      </c>
      <c r="I3" s="444"/>
      <c r="J3" s="445" t="s">
        <v>458</v>
      </c>
      <c r="K3" s="446"/>
      <c r="L3" s="447"/>
      <c r="M3" s="447"/>
      <c r="N3" s="447"/>
      <c r="O3" s="448" t="s">
        <v>459</v>
      </c>
      <c r="P3" s="447"/>
      <c r="Q3" s="449"/>
      <c r="R3" s="449"/>
      <c r="S3" s="449"/>
      <c r="T3" s="449"/>
      <c r="U3" s="449"/>
      <c r="V3" s="449"/>
      <c r="W3" s="450" t="s">
        <v>460</v>
      </c>
      <c r="X3" s="447"/>
      <c r="Y3" s="450" t="s">
        <v>461</v>
      </c>
      <c r="Z3" s="247"/>
      <c r="AA3" s="247"/>
      <c r="AB3" s="247"/>
      <c r="AC3" s="247"/>
      <c r="AD3" s="247"/>
      <c r="AE3" s="247"/>
      <c r="AF3" s="247"/>
      <c r="AG3" s="247"/>
      <c r="AH3" s="247"/>
      <c r="AI3" s="247"/>
      <c r="AJ3" s="247"/>
      <c r="AK3" s="247"/>
    </row>
    <row r="4" spans="1:37" ht="195" x14ac:dyDescent="0.25">
      <c r="A4" s="413"/>
      <c r="B4" s="414"/>
      <c r="C4" s="414"/>
      <c r="D4" s="415" t="s">
        <v>462</v>
      </c>
      <c r="E4" s="257"/>
      <c r="F4" s="416" t="s">
        <v>463</v>
      </c>
      <c r="G4" s="412" t="s">
        <v>464</v>
      </c>
      <c r="H4" s="444">
        <v>3</v>
      </c>
      <c r="I4" s="451"/>
      <c r="J4" s="445" t="s">
        <v>465</v>
      </c>
      <c r="K4" s="446"/>
      <c r="L4" s="447"/>
      <c r="M4" s="447"/>
      <c r="N4" s="447"/>
      <c r="O4" s="448" t="s">
        <v>466</v>
      </c>
      <c r="P4" s="447"/>
      <c r="Q4" s="449"/>
      <c r="R4" s="449" t="s">
        <v>466</v>
      </c>
      <c r="S4" s="449"/>
      <c r="T4" s="449"/>
      <c r="U4" s="449"/>
      <c r="V4" s="449"/>
      <c r="W4" s="450" t="s">
        <v>460</v>
      </c>
      <c r="X4" s="447"/>
      <c r="Y4" s="450" t="s">
        <v>461</v>
      </c>
      <c r="Z4" s="247"/>
      <c r="AA4" s="247"/>
      <c r="AB4" s="247"/>
      <c r="AC4" s="247"/>
      <c r="AD4" s="247"/>
      <c r="AE4" s="247"/>
      <c r="AF4" s="247"/>
      <c r="AG4" s="247"/>
      <c r="AH4" s="247"/>
      <c r="AI4" s="247"/>
      <c r="AJ4" s="247"/>
      <c r="AK4" s="247"/>
    </row>
    <row r="5" spans="1:37" ht="90" x14ac:dyDescent="0.25">
      <c r="A5" s="413"/>
      <c r="B5" s="414"/>
      <c r="C5" s="414"/>
      <c r="D5" s="417"/>
      <c r="E5" s="282"/>
      <c r="F5" s="418"/>
      <c r="G5" s="412" t="s">
        <v>467</v>
      </c>
      <c r="H5" s="444"/>
      <c r="I5" s="451"/>
      <c r="J5" s="446"/>
      <c r="K5" s="446"/>
      <c r="L5" s="447"/>
      <c r="M5" s="447"/>
      <c r="N5" s="447"/>
      <c r="O5" s="448"/>
      <c r="P5" s="447"/>
      <c r="Q5" s="449"/>
      <c r="R5" s="449"/>
      <c r="S5" s="449"/>
      <c r="T5" s="449"/>
      <c r="U5" s="449"/>
      <c r="V5" s="449"/>
      <c r="W5" s="450" t="s">
        <v>460</v>
      </c>
      <c r="X5" s="447"/>
      <c r="Y5" s="450" t="s">
        <v>461</v>
      </c>
      <c r="Z5" s="247"/>
      <c r="AA5" s="247"/>
      <c r="AB5" s="247"/>
      <c r="AC5" s="247"/>
      <c r="AD5" s="247"/>
      <c r="AE5" s="247"/>
      <c r="AF5" s="247"/>
      <c r="AG5" s="247"/>
      <c r="AH5" s="247"/>
      <c r="AI5" s="247"/>
      <c r="AJ5" s="247"/>
      <c r="AK5" s="247"/>
    </row>
    <row r="6" spans="1:37" ht="240" x14ac:dyDescent="0.25">
      <c r="A6" s="413"/>
      <c r="B6" s="414"/>
      <c r="C6" s="414"/>
      <c r="D6" s="410" t="s">
        <v>468</v>
      </c>
      <c r="E6" s="249" t="s">
        <v>469</v>
      </c>
      <c r="F6" s="411" t="s">
        <v>470</v>
      </c>
      <c r="G6" s="412" t="s">
        <v>471</v>
      </c>
      <c r="H6" s="444">
        <v>6</v>
      </c>
      <c r="I6" s="451"/>
      <c r="J6" s="445" t="s">
        <v>472</v>
      </c>
      <c r="K6" s="446"/>
      <c r="L6" s="447"/>
      <c r="M6" s="447"/>
      <c r="N6" s="447"/>
      <c r="O6" s="448" t="s">
        <v>473</v>
      </c>
      <c r="P6" s="447"/>
      <c r="Q6" s="449"/>
      <c r="R6" s="449"/>
      <c r="S6" s="449"/>
      <c r="T6" s="449"/>
      <c r="U6" s="449"/>
      <c r="V6" s="449"/>
      <c r="W6" s="450" t="s">
        <v>460</v>
      </c>
      <c r="X6" s="447"/>
      <c r="Y6" s="450" t="s">
        <v>461</v>
      </c>
      <c r="Z6" s="247"/>
      <c r="AA6" s="247"/>
      <c r="AB6" s="247"/>
      <c r="AC6" s="247"/>
      <c r="AD6" s="247"/>
      <c r="AE6" s="247"/>
      <c r="AF6" s="247"/>
      <c r="AG6" s="247"/>
      <c r="AH6" s="247"/>
      <c r="AI6" s="247"/>
      <c r="AJ6" s="247"/>
      <c r="AK6" s="247"/>
    </row>
    <row r="7" spans="1:37" ht="165" x14ac:dyDescent="0.25">
      <c r="A7" s="413"/>
      <c r="B7" s="414"/>
      <c r="C7" s="414"/>
      <c r="D7" s="410"/>
      <c r="E7" s="256"/>
      <c r="F7" s="411" t="s">
        <v>474</v>
      </c>
      <c r="G7" s="412" t="s">
        <v>475</v>
      </c>
      <c r="H7" s="444">
        <v>10</v>
      </c>
      <c r="I7" s="451">
        <v>0</v>
      </c>
      <c r="J7" s="446" t="s">
        <v>476</v>
      </c>
      <c r="K7" s="446"/>
      <c r="L7" s="447"/>
      <c r="M7" s="447"/>
      <c r="N7" s="447"/>
      <c r="O7" s="448"/>
      <c r="P7" s="447"/>
      <c r="Q7" s="449"/>
      <c r="R7" s="449"/>
      <c r="S7" s="449"/>
      <c r="T7" s="449"/>
      <c r="U7" s="449"/>
      <c r="V7" s="449"/>
      <c r="W7" s="450" t="s">
        <v>460</v>
      </c>
      <c r="X7" s="447"/>
      <c r="Y7" s="450" t="s">
        <v>461</v>
      </c>
      <c r="Z7" s="247"/>
      <c r="AA7" s="247"/>
      <c r="AB7" s="247"/>
      <c r="AC7" s="247"/>
      <c r="AD7" s="247"/>
      <c r="AE7" s="247"/>
      <c r="AF7" s="247"/>
      <c r="AG7" s="247"/>
      <c r="AH7" s="247"/>
      <c r="AI7" s="247"/>
      <c r="AJ7" s="247"/>
      <c r="AK7" s="247"/>
    </row>
    <row r="8" spans="1:37" ht="375" x14ac:dyDescent="0.25">
      <c r="A8" s="413"/>
      <c r="B8" s="414"/>
      <c r="C8" s="414"/>
      <c r="D8" s="419"/>
      <c r="E8" s="256"/>
      <c r="F8" s="411" t="s">
        <v>477</v>
      </c>
      <c r="G8" s="412" t="s">
        <v>478</v>
      </c>
      <c r="H8" s="444" t="s">
        <v>479</v>
      </c>
      <c r="I8" s="451"/>
      <c r="J8" s="445" t="s">
        <v>472</v>
      </c>
      <c r="K8" s="446"/>
      <c r="L8" s="447"/>
      <c r="M8" s="447"/>
      <c r="N8" s="447"/>
      <c r="O8" s="447"/>
      <c r="P8" s="447"/>
      <c r="Q8" s="449"/>
      <c r="R8" s="449"/>
      <c r="S8" s="449"/>
      <c r="T8" s="449"/>
      <c r="U8" s="449"/>
      <c r="V8" s="449"/>
      <c r="W8" s="450" t="s">
        <v>460</v>
      </c>
      <c r="X8" s="447"/>
      <c r="Y8" s="450" t="s">
        <v>461</v>
      </c>
      <c r="Z8" s="247"/>
      <c r="AA8" s="247"/>
      <c r="AB8" s="247"/>
      <c r="AC8" s="247"/>
      <c r="AD8" s="247"/>
      <c r="AE8" s="247"/>
      <c r="AF8" s="247"/>
      <c r="AG8" s="247"/>
      <c r="AH8" s="247"/>
      <c r="AI8" s="247"/>
      <c r="AJ8" s="247"/>
      <c r="AK8" s="247"/>
    </row>
    <row r="9" spans="1:37" ht="409.5" x14ac:dyDescent="0.25">
      <c r="A9" s="413"/>
      <c r="B9" s="414"/>
      <c r="C9" s="414"/>
      <c r="D9" s="419"/>
      <c r="E9" s="256"/>
      <c r="F9" s="411" t="s">
        <v>480</v>
      </c>
      <c r="G9" s="420" t="s">
        <v>481</v>
      </c>
      <c r="H9" s="444">
        <v>1500</v>
      </c>
      <c r="I9" s="451"/>
      <c r="J9" s="445" t="s">
        <v>472</v>
      </c>
      <c r="K9" s="446"/>
      <c r="L9" s="447"/>
      <c r="M9" s="447"/>
      <c r="N9" s="447"/>
      <c r="O9" s="447"/>
      <c r="P9" s="447"/>
      <c r="Q9" s="449"/>
      <c r="R9" s="449"/>
      <c r="S9" s="449"/>
      <c r="T9" s="449"/>
      <c r="U9" s="449"/>
      <c r="V9" s="449"/>
      <c r="W9" s="450" t="s">
        <v>460</v>
      </c>
      <c r="X9" s="447"/>
      <c r="Y9" s="450" t="s">
        <v>461</v>
      </c>
      <c r="Z9" s="247"/>
      <c r="AA9" s="247"/>
      <c r="AB9" s="247"/>
      <c r="AC9" s="247"/>
      <c r="AD9" s="247"/>
      <c r="AE9" s="247"/>
      <c r="AF9" s="247"/>
      <c r="AG9" s="247"/>
      <c r="AH9" s="247"/>
      <c r="AI9" s="247"/>
      <c r="AJ9" s="247"/>
      <c r="AK9" s="247"/>
    </row>
    <row r="10" spans="1:37" ht="330" x14ac:dyDescent="0.25">
      <c r="A10" s="413"/>
      <c r="B10" s="414"/>
      <c r="C10" s="414"/>
      <c r="D10" s="421" t="s">
        <v>482</v>
      </c>
      <c r="E10" s="256"/>
      <c r="F10" s="411" t="s">
        <v>483</v>
      </c>
      <c r="G10" s="420" t="s">
        <v>484</v>
      </c>
      <c r="H10" s="452">
        <v>1000</v>
      </c>
      <c r="I10" s="451"/>
      <c r="J10" s="445" t="s">
        <v>485</v>
      </c>
      <c r="K10" s="446"/>
      <c r="L10" s="447"/>
      <c r="M10" s="447"/>
      <c r="N10" s="447"/>
      <c r="O10" s="447"/>
      <c r="P10" s="447"/>
      <c r="Q10" s="453"/>
      <c r="R10" s="453"/>
      <c r="S10" s="453"/>
      <c r="T10" s="453"/>
      <c r="U10" s="453"/>
      <c r="V10" s="453"/>
      <c r="W10" s="450" t="s">
        <v>460</v>
      </c>
      <c r="X10" s="447"/>
      <c r="Y10" s="450" t="s">
        <v>461</v>
      </c>
    </row>
    <row r="11" spans="1:37" ht="409.5" x14ac:dyDescent="0.25">
      <c r="A11" s="413"/>
      <c r="B11" s="414"/>
      <c r="C11" s="414"/>
      <c r="D11" s="421" t="s">
        <v>486</v>
      </c>
      <c r="E11" s="256"/>
      <c r="F11" s="422" t="s">
        <v>487</v>
      </c>
      <c r="G11" s="423" t="s">
        <v>488</v>
      </c>
      <c r="H11" s="444">
        <v>1</v>
      </c>
      <c r="I11" s="451"/>
      <c r="J11" s="445" t="s">
        <v>472</v>
      </c>
      <c r="K11" s="446"/>
      <c r="L11" s="447"/>
      <c r="M11" s="447"/>
      <c r="N11" s="447"/>
      <c r="O11" s="454"/>
      <c r="P11" s="454"/>
      <c r="Q11" s="449"/>
      <c r="R11" s="449"/>
      <c r="S11" s="449"/>
      <c r="T11" s="449"/>
      <c r="U11" s="449"/>
      <c r="V11" s="449"/>
      <c r="W11" s="450" t="s">
        <v>460</v>
      </c>
      <c r="X11" s="447"/>
      <c r="Y11" s="450" t="s">
        <v>461</v>
      </c>
      <c r="Z11" s="440"/>
      <c r="AA11" s="440"/>
      <c r="AB11" s="440"/>
      <c r="AC11" s="440"/>
      <c r="AD11" s="440"/>
      <c r="AE11" s="440"/>
      <c r="AF11" s="440"/>
      <c r="AG11" s="440"/>
      <c r="AH11" s="440"/>
      <c r="AI11" s="440"/>
      <c r="AJ11" s="440"/>
      <c r="AK11" s="440"/>
    </row>
    <row r="12" spans="1:37" ht="285" x14ac:dyDescent="0.25">
      <c r="A12" s="413"/>
      <c r="B12" s="414"/>
      <c r="C12" s="414"/>
      <c r="D12" s="421" t="s">
        <v>489</v>
      </c>
      <c r="E12" s="256"/>
      <c r="F12" s="423" t="s">
        <v>490</v>
      </c>
      <c r="G12" s="423" t="s">
        <v>491</v>
      </c>
      <c r="H12" s="444">
        <v>1</v>
      </c>
      <c r="I12" s="451"/>
      <c r="J12" s="445" t="s">
        <v>472</v>
      </c>
      <c r="K12" s="446"/>
      <c r="L12" s="447"/>
      <c r="M12" s="447"/>
      <c r="N12" s="447"/>
      <c r="O12" s="447"/>
      <c r="P12" s="447"/>
      <c r="Q12" s="449"/>
      <c r="R12" s="449"/>
      <c r="S12" s="449"/>
      <c r="T12" s="449"/>
      <c r="U12" s="449"/>
      <c r="V12" s="449"/>
      <c r="W12" s="450" t="s">
        <v>460</v>
      </c>
      <c r="X12" s="447"/>
      <c r="Y12" s="450" t="s">
        <v>461</v>
      </c>
      <c r="Z12" s="247"/>
      <c r="AA12" s="247"/>
      <c r="AB12" s="247"/>
      <c r="AC12" s="247"/>
      <c r="AD12" s="247"/>
      <c r="AE12" s="247"/>
      <c r="AF12" s="247"/>
      <c r="AG12" s="247"/>
      <c r="AH12" s="247"/>
      <c r="AI12" s="247"/>
      <c r="AJ12" s="247"/>
      <c r="AK12" s="247"/>
    </row>
    <row r="13" spans="1:37" ht="409.5" x14ac:dyDescent="0.25">
      <c r="A13" s="413"/>
      <c r="B13" s="424"/>
      <c r="C13" s="424"/>
      <c r="D13" s="419"/>
      <c r="E13" s="256"/>
      <c r="F13" s="423" t="s">
        <v>492</v>
      </c>
      <c r="G13" s="423" t="s">
        <v>493</v>
      </c>
      <c r="H13" s="444">
        <v>1</v>
      </c>
      <c r="I13" s="451"/>
      <c r="J13" s="445" t="s">
        <v>472</v>
      </c>
      <c r="K13" s="446"/>
      <c r="L13" s="447"/>
      <c r="M13" s="447"/>
      <c r="N13" s="447"/>
      <c r="O13" s="447"/>
      <c r="P13" s="447"/>
      <c r="Q13" s="449"/>
      <c r="R13" s="449"/>
      <c r="S13" s="449"/>
      <c r="T13" s="449"/>
      <c r="U13" s="449"/>
      <c r="V13" s="449"/>
      <c r="W13" s="450" t="s">
        <v>460</v>
      </c>
      <c r="X13" s="447"/>
      <c r="Y13" s="450" t="s">
        <v>461</v>
      </c>
      <c r="Z13" s="247"/>
      <c r="AA13" s="247"/>
      <c r="AB13" s="247"/>
      <c r="AC13" s="247"/>
      <c r="AD13" s="247"/>
      <c r="AE13" s="247"/>
      <c r="AF13" s="247"/>
      <c r="AG13" s="247"/>
      <c r="AH13" s="247"/>
      <c r="AI13" s="247"/>
      <c r="AJ13" s="247"/>
      <c r="AK13" s="247"/>
    </row>
    <row r="14" spans="1:37" ht="180" x14ac:dyDescent="0.25">
      <c r="A14" s="413"/>
      <c r="B14" s="409" t="s">
        <v>494</v>
      </c>
      <c r="C14" s="419"/>
      <c r="D14" s="409"/>
      <c r="E14" s="409" t="s">
        <v>495</v>
      </c>
      <c r="F14" s="423" t="s">
        <v>496</v>
      </c>
      <c r="G14" s="426" t="s">
        <v>497</v>
      </c>
      <c r="H14" s="444">
        <v>50</v>
      </c>
      <c r="I14" s="451">
        <v>0</v>
      </c>
      <c r="J14" s="445" t="s">
        <v>498</v>
      </c>
      <c r="K14" s="446"/>
      <c r="L14" s="447"/>
      <c r="M14" s="447"/>
      <c r="N14" s="447"/>
      <c r="O14" s="447"/>
      <c r="P14" s="447"/>
      <c r="Q14" s="449"/>
      <c r="R14" s="449"/>
      <c r="S14" s="449"/>
      <c r="T14" s="449"/>
      <c r="U14" s="449"/>
      <c r="V14" s="449"/>
      <c r="W14" s="450" t="s">
        <v>460</v>
      </c>
      <c r="X14" s="447"/>
      <c r="Y14" s="450" t="s">
        <v>461</v>
      </c>
      <c r="Z14" s="247"/>
      <c r="AA14" s="247"/>
      <c r="AB14" s="247"/>
      <c r="AC14" s="247"/>
      <c r="AD14" s="247"/>
      <c r="AE14" s="247"/>
      <c r="AF14" s="247"/>
      <c r="AG14" s="247"/>
      <c r="AH14" s="247"/>
      <c r="AI14" s="247"/>
      <c r="AJ14" s="247"/>
      <c r="AK14" s="247"/>
    </row>
    <row r="15" spans="1:37" ht="135" x14ac:dyDescent="0.25">
      <c r="A15" s="413"/>
      <c r="B15" s="414"/>
      <c r="C15" s="419"/>
      <c r="D15" s="424"/>
      <c r="E15" s="414"/>
      <c r="F15" s="427" t="s">
        <v>499</v>
      </c>
      <c r="G15" s="423" t="s">
        <v>500</v>
      </c>
      <c r="H15" s="444">
        <v>500</v>
      </c>
      <c r="I15" s="451"/>
      <c r="J15" s="455" t="s">
        <v>501</v>
      </c>
      <c r="K15" s="446"/>
      <c r="L15" s="447"/>
      <c r="M15" s="447"/>
      <c r="N15" s="447"/>
      <c r="O15" s="447"/>
      <c r="P15" s="447"/>
      <c r="Q15" s="449"/>
      <c r="R15" s="449"/>
      <c r="S15" s="449"/>
      <c r="T15" s="449"/>
      <c r="U15" s="449"/>
      <c r="V15" s="449"/>
      <c r="W15" s="450" t="s">
        <v>460</v>
      </c>
      <c r="X15" s="447"/>
      <c r="Y15" s="450" t="s">
        <v>461</v>
      </c>
      <c r="Z15" s="247"/>
      <c r="AA15" s="247"/>
      <c r="AB15" s="247"/>
      <c r="AC15" s="247"/>
      <c r="AD15" s="247"/>
      <c r="AE15" s="247"/>
      <c r="AF15" s="247"/>
      <c r="AG15" s="247"/>
      <c r="AH15" s="247"/>
      <c r="AI15" s="247"/>
      <c r="AJ15" s="247"/>
      <c r="AK15" s="247"/>
    </row>
    <row r="16" spans="1:37" ht="195" x14ac:dyDescent="0.25">
      <c r="A16" s="413"/>
      <c r="B16" s="414"/>
      <c r="C16" s="419"/>
      <c r="D16" s="421" t="s">
        <v>502</v>
      </c>
      <c r="E16" s="414"/>
      <c r="F16" s="423" t="s">
        <v>503</v>
      </c>
      <c r="G16" s="422" t="s">
        <v>504</v>
      </c>
      <c r="H16" s="444">
        <v>1</v>
      </c>
      <c r="I16" s="451"/>
      <c r="J16" s="446"/>
      <c r="K16" s="446"/>
      <c r="L16" s="447"/>
      <c r="M16" s="447"/>
      <c r="N16" s="447"/>
      <c r="O16" s="447"/>
      <c r="P16" s="447"/>
      <c r="Q16" s="449"/>
      <c r="R16" s="449"/>
      <c r="S16" s="449"/>
      <c r="T16" s="449"/>
      <c r="U16" s="449"/>
      <c r="V16" s="449"/>
      <c r="W16" s="450" t="s">
        <v>460</v>
      </c>
      <c r="X16" s="447"/>
      <c r="Y16" s="450" t="s">
        <v>461</v>
      </c>
    </row>
    <row r="17" spans="1:25" ht="210" x14ac:dyDescent="0.25">
      <c r="A17" s="413"/>
      <c r="B17" s="414"/>
      <c r="C17" s="419"/>
      <c r="D17" s="419"/>
      <c r="E17" s="414"/>
      <c r="F17" s="423" t="s">
        <v>505</v>
      </c>
      <c r="G17" s="422" t="s">
        <v>506</v>
      </c>
      <c r="H17" s="444">
        <v>500</v>
      </c>
      <c r="I17" s="451"/>
      <c r="J17" s="455" t="s">
        <v>507</v>
      </c>
      <c r="K17" s="446"/>
      <c r="L17" s="447"/>
      <c r="M17" s="447"/>
      <c r="N17" s="447"/>
      <c r="O17" s="447"/>
      <c r="P17" s="447"/>
      <c r="Q17" s="449"/>
      <c r="R17" s="449"/>
      <c r="S17" s="449"/>
      <c r="T17" s="449"/>
      <c r="U17" s="449"/>
      <c r="V17" s="449"/>
      <c r="W17" s="450" t="s">
        <v>460</v>
      </c>
      <c r="X17" s="447"/>
      <c r="Y17" s="450" t="s">
        <v>461</v>
      </c>
    </row>
    <row r="18" spans="1:25" ht="225" x14ac:dyDescent="0.25">
      <c r="A18" s="413"/>
      <c r="B18" s="414"/>
      <c r="C18" s="419"/>
      <c r="D18" s="419"/>
      <c r="E18" s="424"/>
      <c r="F18" s="423" t="s">
        <v>508</v>
      </c>
      <c r="G18" s="422" t="s">
        <v>509</v>
      </c>
      <c r="H18" s="444">
        <v>1</v>
      </c>
      <c r="I18" s="451"/>
      <c r="J18" s="445" t="s">
        <v>510</v>
      </c>
      <c r="K18" s="446"/>
      <c r="L18" s="447"/>
      <c r="M18" s="447"/>
      <c r="N18" s="447"/>
      <c r="O18" s="447"/>
      <c r="P18" s="447"/>
      <c r="Q18" s="449"/>
      <c r="R18" s="449"/>
      <c r="S18" s="449"/>
      <c r="T18" s="449"/>
      <c r="U18" s="449"/>
      <c r="V18" s="449"/>
      <c r="W18" s="450" t="s">
        <v>460</v>
      </c>
      <c r="X18" s="447"/>
      <c r="Y18" s="450" t="s">
        <v>461</v>
      </c>
    </row>
    <row r="19" spans="1:25" ht="409.5" x14ac:dyDescent="0.25">
      <c r="A19" s="413"/>
      <c r="B19" s="414"/>
      <c r="C19" s="419"/>
      <c r="D19" s="421" t="s">
        <v>511</v>
      </c>
      <c r="E19" s="409" t="s">
        <v>512</v>
      </c>
      <c r="F19" s="428" t="s">
        <v>513</v>
      </c>
      <c r="G19" s="423" t="s">
        <v>514</v>
      </c>
      <c r="H19" s="444">
        <v>1</v>
      </c>
      <c r="I19" s="451">
        <v>0</v>
      </c>
      <c r="J19" s="445" t="s">
        <v>515</v>
      </c>
      <c r="K19" s="446"/>
      <c r="L19" s="447"/>
      <c r="M19" s="447"/>
      <c r="N19" s="447"/>
      <c r="O19" s="447"/>
      <c r="P19" s="447"/>
      <c r="Q19" s="429"/>
      <c r="R19" s="429"/>
      <c r="S19" s="429"/>
      <c r="T19" s="429"/>
      <c r="U19" s="429"/>
      <c r="V19" s="429"/>
      <c r="W19" s="450" t="s">
        <v>460</v>
      </c>
      <c r="X19" s="447"/>
      <c r="Y19" s="450" t="s">
        <v>461</v>
      </c>
    </row>
    <row r="20" spans="1:25" ht="210" x14ac:dyDescent="0.25">
      <c r="A20" s="413"/>
      <c r="B20" s="414"/>
      <c r="C20" s="419"/>
      <c r="D20" s="421" t="s">
        <v>516</v>
      </c>
      <c r="E20" s="414"/>
      <c r="F20" s="430"/>
      <c r="G20" s="423" t="s">
        <v>517</v>
      </c>
      <c r="H20" s="444">
        <v>5000</v>
      </c>
      <c r="I20" s="451"/>
      <c r="J20" s="446"/>
      <c r="K20" s="446"/>
      <c r="L20" s="447"/>
      <c r="M20" s="447"/>
      <c r="N20" s="447"/>
      <c r="O20" s="456"/>
      <c r="P20" s="456"/>
      <c r="Q20" s="431"/>
      <c r="R20" s="431"/>
      <c r="S20" s="431"/>
      <c r="T20" s="431"/>
      <c r="U20" s="431"/>
      <c r="V20" s="431"/>
      <c r="W20" s="450" t="s">
        <v>460</v>
      </c>
      <c r="X20" s="447"/>
      <c r="Y20" s="450" t="s">
        <v>461</v>
      </c>
    </row>
    <row r="21" spans="1:25" ht="270" x14ac:dyDescent="0.25">
      <c r="A21" s="413"/>
      <c r="B21" s="414"/>
      <c r="C21" s="419"/>
      <c r="D21" s="432"/>
      <c r="E21" s="414"/>
      <c r="F21" s="433" t="s">
        <v>518</v>
      </c>
      <c r="G21" s="423" t="s">
        <v>519</v>
      </c>
      <c r="H21" s="444">
        <v>9</v>
      </c>
      <c r="I21" s="451">
        <v>0</v>
      </c>
      <c r="J21" s="445" t="s">
        <v>520</v>
      </c>
      <c r="K21" s="446"/>
      <c r="L21" s="447"/>
      <c r="M21" s="447"/>
      <c r="N21" s="447"/>
      <c r="O21" s="447"/>
      <c r="P21" s="447"/>
      <c r="Q21" s="429"/>
      <c r="R21" s="429"/>
      <c r="S21" s="429"/>
      <c r="T21" s="429"/>
      <c r="U21" s="429"/>
      <c r="V21" s="429"/>
      <c r="W21" s="450" t="s">
        <v>460</v>
      </c>
      <c r="X21" s="447"/>
      <c r="Y21" s="450" t="s">
        <v>461</v>
      </c>
    </row>
    <row r="22" spans="1:25" ht="330" x14ac:dyDescent="0.25">
      <c r="A22" s="413"/>
      <c r="B22" s="414"/>
      <c r="C22" s="419"/>
      <c r="D22" s="432" t="s">
        <v>521</v>
      </c>
      <c r="E22" s="434" t="s">
        <v>522</v>
      </c>
      <c r="F22" s="433" t="s">
        <v>523</v>
      </c>
      <c r="G22" s="423" t="s">
        <v>523</v>
      </c>
      <c r="H22" s="444">
        <v>1</v>
      </c>
      <c r="I22" s="451"/>
      <c r="J22" s="445" t="s">
        <v>524</v>
      </c>
      <c r="K22" s="446"/>
      <c r="L22" s="447"/>
      <c r="M22" s="447"/>
      <c r="N22" s="447"/>
      <c r="O22" s="456"/>
      <c r="P22" s="456"/>
      <c r="Q22" s="431"/>
      <c r="R22" s="431"/>
      <c r="S22" s="431"/>
      <c r="T22" s="431"/>
      <c r="U22" s="431"/>
      <c r="V22" s="431"/>
      <c r="W22" s="450" t="s">
        <v>460</v>
      </c>
      <c r="X22" s="447"/>
      <c r="Y22" s="450" t="s">
        <v>461</v>
      </c>
    </row>
    <row r="23" spans="1:25" ht="390" x14ac:dyDescent="0.25">
      <c r="A23" s="413"/>
      <c r="B23" s="414"/>
      <c r="C23" s="419"/>
      <c r="D23" s="432" t="s">
        <v>525</v>
      </c>
      <c r="E23" s="434" t="s">
        <v>526</v>
      </c>
      <c r="F23" s="433" t="s">
        <v>527</v>
      </c>
      <c r="G23" s="423" t="s">
        <v>528</v>
      </c>
      <c r="H23" s="444">
        <v>1</v>
      </c>
      <c r="I23" s="451"/>
      <c r="J23" s="445" t="s">
        <v>529</v>
      </c>
      <c r="K23" s="446"/>
      <c r="L23" s="447"/>
      <c r="M23" s="447"/>
      <c r="N23" s="447"/>
      <c r="O23" s="447"/>
      <c r="P23" s="447"/>
      <c r="Q23" s="429"/>
      <c r="R23" s="429"/>
      <c r="S23" s="429"/>
      <c r="T23" s="429"/>
      <c r="U23" s="429"/>
      <c r="V23" s="429"/>
      <c r="W23" s="450" t="s">
        <v>460</v>
      </c>
      <c r="X23" s="447"/>
      <c r="Y23" s="450" t="s">
        <v>461</v>
      </c>
    </row>
    <row r="24" spans="1:25" ht="225" x14ac:dyDescent="0.25">
      <c r="A24" s="413"/>
      <c r="B24" s="414"/>
      <c r="C24" s="419"/>
      <c r="D24" s="435" t="s">
        <v>530</v>
      </c>
      <c r="E24" s="409" t="s">
        <v>531</v>
      </c>
      <c r="F24" s="433" t="s">
        <v>532</v>
      </c>
      <c r="G24" s="457" t="s">
        <v>533</v>
      </c>
      <c r="H24" s="444">
        <v>8000</v>
      </c>
      <c r="I24" s="451"/>
      <c r="J24" s="445" t="s">
        <v>534</v>
      </c>
      <c r="K24" s="446"/>
      <c r="L24" s="447"/>
      <c r="M24" s="447"/>
      <c r="N24" s="447"/>
      <c r="O24" s="447"/>
      <c r="P24" s="447"/>
      <c r="Q24" s="429"/>
      <c r="R24" s="429"/>
      <c r="S24" s="429"/>
      <c r="T24" s="429"/>
      <c r="U24" s="429"/>
      <c r="V24" s="429"/>
      <c r="W24" s="450" t="s">
        <v>460</v>
      </c>
      <c r="X24" s="447"/>
      <c r="Y24" s="450" t="s">
        <v>461</v>
      </c>
    </row>
    <row r="25" spans="1:25" ht="90" x14ac:dyDescent="0.25">
      <c r="A25" s="436"/>
      <c r="B25" s="424"/>
      <c r="C25" s="437"/>
      <c r="D25" s="417"/>
      <c r="E25" s="424"/>
      <c r="F25" s="433" t="s">
        <v>535</v>
      </c>
      <c r="G25" s="423" t="s">
        <v>536</v>
      </c>
      <c r="H25" s="444">
        <v>3</v>
      </c>
      <c r="I25" s="451">
        <v>0</v>
      </c>
      <c r="J25" s="446"/>
      <c r="K25" s="458"/>
      <c r="L25" s="447"/>
      <c r="M25" s="447"/>
      <c r="N25" s="447"/>
      <c r="O25" s="459"/>
      <c r="P25" s="459"/>
      <c r="Q25" s="438"/>
      <c r="R25" s="438"/>
      <c r="S25" s="438"/>
      <c r="T25" s="438"/>
      <c r="U25" s="438"/>
      <c r="V25" s="438"/>
      <c r="W25" s="450" t="s">
        <v>460</v>
      </c>
      <c r="X25" s="447"/>
      <c r="Y25" s="450" t="s">
        <v>461</v>
      </c>
    </row>
  </sheetData>
  <mergeCells count="15">
    <mergeCell ref="A1:F1"/>
    <mergeCell ref="B3:B13"/>
    <mergeCell ref="C3:C13"/>
    <mergeCell ref="E19:E21"/>
    <mergeCell ref="D14:D15"/>
    <mergeCell ref="A3:A25"/>
    <mergeCell ref="E3:E5"/>
    <mergeCell ref="F4:F5"/>
    <mergeCell ref="D4:D5"/>
    <mergeCell ref="E6:E13"/>
    <mergeCell ref="E14:E18"/>
    <mergeCell ref="F19:F20"/>
    <mergeCell ref="B14:B25"/>
    <mergeCell ref="E24:E25"/>
    <mergeCell ref="D24:D2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59"/>
  <sheetViews>
    <sheetView workbookViewId="0">
      <selection sqref="A1:F1"/>
    </sheetView>
  </sheetViews>
  <sheetFormatPr baseColWidth="10" defaultRowHeight="15" x14ac:dyDescent="0.25"/>
  <cols>
    <col min="1" max="7" width="11.42578125" style="247"/>
    <col min="8" max="9" width="11.5703125" style="247" bestFit="1" customWidth="1"/>
    <col min="10" max="14" width="11.42578125" style="247"/>
    <col min="15" max="15" width="14.140625" style="247" customWidth="1"/>
    <col min="16" max="16" width="16.5703125" style="247" bestFit="1" customWidth="1"/>
    <col min="17" max="17" width="17.7109375" style="247" bestFit="1" customWidth="1"/>
    <col min="18" max="24" width="11.5703125" style="247" bestFit="1" customWidth="1"/>
    <col min="25" max="16384" width="11.42578125" style="247"/>
  </cols>
  <sheetData>
    <row r="1" spans="1:49" x14ac:dyDescent="0.25">
      <c r="A1" s="325" t="s">
        <v>949</v>
      </c>
      <c r="B1" s="325"/>
      <c r="C1" s="325"/>
      <c r="D1" s="325"/>
      <c r="E1" s="325"/>
      <c r="F1" s="325"/>
    </row>
    <row r="2" spans="1:49" s="329" customFormat="1" ht="57" x14ac:dyDescent="0.25">
      <c r="A2" s="465" t="s">
        <v>87</v>
      </c>
      <c r="B2" s="465" t="s">
        <v>89</v>
      </c>
      <c r="C2" s="465" t="s">
        <v>90</v>
      </c>
      <c r="D2" s="465" t="s">
        <v>91</v>
      </c>
      <c r="E2" s="465" t="s">
        <v>5</v>
      </c>
      <c r="F2" s="465" t="s">
        <v>92</v>
      </c>
      <c r="G2" s="465" t="s">
        <v>93</v>
      </c>
      <c r="H2" s="465" t="s">
        <v>94</v>
      </c>
      <c r="I2" s="465" t="s">
        <v>96</v>
      </c>
      <c r="J2" s="477" t="s">
        <v>6</v>
      </c>
      <c r="K2" s="477" t="s">
        <v>97</v>
      </c>
      <c r="L2" s="477" t="s">
        <v>98</v>
      </c>
      <c r="M2" s="477" t="s">
        <v>99</v>
      </c>
      <c r="N2" s="477" t="s">
        <v>100</v>
      </c>
      <c r="O2" s="477" t="s">
        <v>101</v>
      </c>
      <c r="P2" s="477" t="s">
        <v>538</v>
      </c>
      <c r="Q2" s="477" t="s">
        <v>449</v>
      </c>
      <c r="R2" s="477" t="s">
        <v>104</v>
      </c>
      <c r="S2" s="477" t="s">
        <v>105</v>
      </c>
      <c r="T2" s="477" t="s">
        <v>106</v>
      </c>
      <c r="U2" s="477" t="s">
        <v>107</v>
      </c>
      <c r="V2" s="477" t="s">
        <v>108</v>
      </c>
      <c r="W2" s="477" t="s">
        <v>109</v>
      </c>
      <c r="X2" s="477" t="s">
        <v>110</v>
      </c>
      <c r="Y2" s="477" t="s">
        <v>7</v>
      </c>
      <c r="Z2" s="477" t="s">
        <v>111</v>
      </c>
      <c r="AA2" s="477" t="s">
        <v>112</v>
      </c>
      <c r="AB2" s="476"/>
      <c r="AC2" s="476"/>
      <c r="AD2" s="476"/>
      <c r="AE2" s="476"/>
      <c r="AF2" s="476"/>
      <c r="AG2" s="476"/>
      <c r="AH2" s="476"/>
      <c r="AI2" s="476"/>
      <c r="AJ2" s="476"/>
      <c r="AK2" s="476"/>
      <c r="AL2" s="476"/>
      <c r="AM2" s="476"/>
      <c r="AN2" s="476"/>
      <c r="AO2" s="476"/>
      <c r="AP2" s="476"/>
      <c r="AQ2" s="476"/>
      <c r="AR2" s="476"/>
      <c r="AS2" s="476"/>
      <c r="AT2" s="476"/>
      <c r="AU2" s="476"/>
      <c r="AV2" s="476"/>
      <c r="AW2" s="476"/>
    </row>
    <row r="3" spans="1:49" ht="56.25" x14ac:dyDescent="0.25">
      <c r="A3" s="478" t="s">
        <v>450</v>
      </c>
      <c r="B3" s="478" t="s">
        <v>539</v>
      </c>
      <c r="C3" s="479" t="s">
        <v>540</v>
      </c>
      <c r="D3" s="480"/>
      <c r="E3" s="481"/>
      <c r="F3" s="482" t="s">
        <v>541</v>
      </c>
      <c r="G3" s="357" t="s">
        <v>542</v>
      </c>
      <c r="H3" s="370">
        <v>1</v>
      </c>
      <c r="I3" s="370">
        <v>1</v>
      </c>
      <c r="J3" s="356" t="s">
        <v>950</v>
      </c>
      <c r="K3" s="348" t="s">
        <v>543</v>
      </c>
      <c r="L3" s="483" t="s">
        <v>544</v>
      </c>
      <c r="M3" s="484"/>
      <c r="N3" s="485"/>
      <c r="O3" s="485"/>
      <c r="P3" s="486"/>
      <c r="Q3" s="361">
        <v>24999550000</v>
      </c>
      <c r="R3" s="484"/>
      <c r="S3" s="484"/>
      <c r="T3" s="484"/>
      <c r="U3" s="484"/>
      <c r="V3" s="484"/>
      <c r="W3" s="484"/>
      <c r="X3" s="484"/>
      <c r="Y3" s="487"/>
      <c r="Z3" s="487"/>
      <c r="AA3" s="485"/>
      <c r="AB3" s="475"/>
      <c r="AC3" s="475"/>
      <c r="AD3" s="475"/>
      <c r="AE3" s="475"/>
      <c r="AF3" s="475"/>
      <c r="AG3" s="475"/>
      <c r="AH3" s="475"/>
      <c r="AI3" s="475"/>
      <c r="AJ3" s="475"/>
      <c r="AK3" s="475"/>
      <c r="AL3" s="475"/>
      <c r="AM3" s="475"/>
      <c r="AN3" s="475"/>
      <c r="AO3" s="475"/>
      <c r="AP3" s="475"/>
      <c r="AQ3" s="475"/>
      <c r="AR3" s="475"/>
      <c r="AS3" s="475"/>
      <c r="AT3" s="475"/>
      <c r="AU3" s="475"/>
      <c r="AV3" s="475"/>
      <c r="AW3" s="475"/>
    </row>
    <row r="4" spans="1:49" ht="56.25" x14ac:dyDescent="0.25">
      <c r="A4" s="488"/>
      <c r="B4" s="488"/>
      <c r="C4" s="489"/>
      <c r="D4" s="480"/>
      <c r="E4" s="481"/>
      <c r="F4" s="490"/>
      <c r="G4" s="357"/>
      <c r="H4" s="372"/>
      <c r="I4" s="372"/>
      <c r="J4" s="357"/>
      <c r="K4" s="348" t="s">
        <v>545</v>
      </c>
      <c r="L4" s="483" t="s">
        <v>546</v>
      </c>
      <c r="M4" s="484"/>
      <c r="N4" s="491"/>
      <c r="O4" s="491"/>
      <c r="P4" s="492"/>
      <c r="Q4" s="364"/>
      <c r="R4" s="484"/>
      <c r="S4" s="484"/>
      <c r="T4" s="484"/>
      <c r="U4" s="484"/>
      <c r="V4" s="484"/>
      <c r="W4" s="484"/>
      <c r="X4" s="484"/>
      <c r="Y4" s="487"/>
      <c r="Z4" s="487"/>
      <c r="AA4" s="491"/>
      <c r="AB4" s="475"/>
      <c r="AC4" s="475"/>
      <c r="AD4" s="475"/>
      <c r="AE4" s="475"/>
      <c r="AF4" s="475"/>
      <c r="AG4" s="475"/>
      <c r="AH4" s="475"/>
      <c r="AI4" s="475"/>
      <c r="AJ4" s="475"/>
      <c r="AK4" s="475"/>
      <c r="AL4" s="475"/>
      <c r="AM4" s="475"/>
      <c r="AN4" s="475"/>
      <c r="AO4" s="475"/>
      <c r="AP4" s="475"/>
      <c r="AQ4" s="475"/>
      <c r="AR4" s="475"/>
      <c r="AS4" s="475"/>
      <c r="AT4" s="475"/>
      <c r="AU4" s="475"/>
      <c r="AV4" s="475"/>
      <c r="AW4" s="475"/>
    </row>
    <row r="5" spans="1:49" ht="56.25" x14ac:dyDescent="0.25">
      <c r="A5" s="488"/>
      <c r="B5" s="488"/>
      <c r="C5" s="489"/>
      <c r="D5" s="480"/>
      <c r="E5" s="493"/>
      <c r="F5" s="490"/>
      <c r="G5" s="358"/>
      <c r="H5" s="374"/>
      <c r="I5" s="374"/>
      <c r="J5" s="357"/>
      <c r="K5" s="348" t="s">
        <v>547</v>
      </c>
      <c r="L5" s="483" t="s">
        <v>548</v>
      </c>
      <c r="M5" s="494"/>
      <c r="N5" s="495"/>
      <c r="O5" s="495"/>
      <c r="P5" s="487"/>
      <c r="Q5" s="364"/>
      <c r="R5" s="494"/>
      <c r="S5" s="494"/>
      <c r="T5" s="494"/>
      <c r="U5" s="494"/>
      <c r="V5" s="494"/>
      <c r="W5" s="494"/>
      <c r="X5" s="494"/>
      <c r="Y5" s="487"/>
      <c r="Z5" s="487"/>
      <c r="AA5" s="495"/>
      <c r="AB5" s="475"/>
      <c r="AC5" s="475"/>
      <c r="AD5" s="468"/>
      <c r="AE5" s="475"/>
      <c r="AF5" s="475"/>
      <c r="AG5" s="475"/>
      <c r="AH5" s="475"/>
      <c r="AI5" s="475"/>
      <c r="AJ5" s="475"/>
      <c r="AK5" s="475"/>
      <c r="AL5" s="475"/>
      <c r="AM5" s="475"/>
      <c r="AN5" s="475"/>
      <c r="AO5" s="475"/>
      <c r="AP5" s="475"/>
      <c r="AQ5" s="475"/>
      <c r="AR5" s="475"/>
      <c r="AS5" s="475"/>
      <c r="AT5" s="475"/>
      <c r="AU5" s="475"/>
      <c r="AV5" s="475"/>
      <c r="AW5" s="475"/>
    </row>
    <row r="6" spans="1:49" ht="78.75" x14ac:dyDescent="0.25">
      <c r="A6" s="488"/>
      <c r="B6" s="488"/>
      <c r="C6" s="489"/>
      <c r="D6" s="480"/>
      <c r="E6" s="496"/>
      <c r="F6" s="490"/>
      <c r="G6" s="356" t="s">
        <v>549</v>
      </c>
      <c r="H6" s="370">
        <v>186</v>
      </c>
      <c r="I6" s="370">
        <v>70</v>
      </c>
      <c r="J6" s="357"/>
      <c r="K6" s="348" t="s">
        <v>550</v>
      </c>
      <c r="L6" s="483" t="s">
        <v>551</v>
      </c>
      <c r="M6" s="494"/>
      <c r="N6" s="361"/>
      <c r="O6" s="361"/>
      <c r="P6" s="361">
        <v>16700000000</v>
      </c>
      <c r="Q6" s="364"/>
      <c r="R6" s="494"/>
      <c r="S6" s="494"/>
      <c r="T6" s="494"/>
      <c r="U6" s="494"/>
      <c r="V6" s="494"/>
      <c r="W6" s="494"/>
      <c r="X6" s="494"/>
      <c r="Y6" s="487"/>
      <c r="Z6" s="487"/>
      <c r="AA6" s="485"/>
      <c r="AB6" s="475"/>
      <c r="AC6" s="475"/>
      <c r="AD6" s="475"/>
      <c r="AE6" s="475"/>
      <c r="AF6" s="475" t="s">
        <v>552</v>
      </c>
      <c r="AG6" s="475"/>
      <c r="AH6" s="475"/>
      <c r="AI6" s="475"/>
      <c r="AJ6" s="475"/>
      <c r="AK6" s="475"/>
      <c r="AL6" s="475"/>
      <c r="AM6" s="475"/>
      <c r="AN6" s="475"/>
      <c r="AO6" s="475"/>
      <c r="AP6" s="475"/>
      <c r="AQ6" s="475"/>
      <c r="AR6" s="475"/>
      <c r="AS6" s="475"/>
      <c r="AT6" s="475"/>
      <c r="AU6" s="475"/>
      <c r="AV6" s="475"/>
      <c r="AW6" s="475"/>
    </row>
    <row r="7" spans="1:49" ht="78.75" x14ac:dyDescent="0.25">
      <c r="A7" s="488"/>
      <c r="B7" s="488"/>
      <c r="C7" s="489"/>
      <c r="D7" s="480"/>
      <c r="E7" s="496"/>
      <c r="F7" s="490"/>
      <c r="G7" s="357"/>
      <c r="H7" s="372"/>
      <c r="I7" s="372"/>
      <c r="J7" s="357"/>
      <c r="K7" s="348" t="s">
        <v>553</v>
      </c>
      <c r="L7" s="483" t="s">
        <v>554</v>
      </c>
      <c r="M7" s="494"/>
      <c r="N7" s="364"/>
      <c r="O7" s="364"/>
      <c r="P7" s="364"/>
      <c r="Q7" s="364"/>
      <c r="R7" s="494"/>
      <c r="S7" s="494"/>
      <c r="T7" s="494"/>
      <c r="U7" s="494"/>
      <c r="V7" s="494"/>
      <c r="W7" s="494"/>
      <c r="X7" s="494"/>
      <c r="Y7" s="487"/>
      <c r="Z7" s="487"/>
      <c r="AA7" s="491"/>
      <c r="AB7" s="475"/>
      <c r="AC7" s="475"/>
      <c r="AD7" s="475"/>
      <c r="AE7" s="475"/>
      <c r="AF7" s="475"/>
      <c r="AG7" s="475"/>
      <c r="AH7" s="475"/>
      <c r="AI7" s="475"/>
      <c r="AJ7" s="475"/>
      <c r="AK7" s="475"/>
      <c r="AL7" s="475"/>
      <c r="AM7" s="475"/>
      <c r="AN7" s="475"/>
      <c r="AO7" s="475"/>
      <c r="AP7" s="475"/>
      <c r="AQ7" s="475"/>
      <c r="AR7" s="475"/>
      <c r="AS7" s="475"/>
      <c r="AT7" s="475"/>
      <c r="AU7" s="475"/>
      <c r="AV7" s="475"/>
      <c r="AW7" s="475"/>
    </row>
    <row r="8" spans="1:49" ht="78.75" x14ac:dyDescent="0.25">
      <c r="A8" s="488"/>
      <c r="B8" s="488"/>
      <c r="C8" s="489"/>
      <c r="D8" s="480"/>
      <c r="E8" s="496"/>
      <c r="F8" s="490"/>
      <c r="G8" s="358"/>
      <c r="H8" s="374"/>
      <c r="I8" s="374"/>
      <c r="J8" s="357"/>
      <c r="K8" s="348" t="s">
        <v>555</v>
      </c>
      <c r="L8" s="483" t="s">
        <v>556</v>
      </c>
      <c r="M8" s="494"/>
      <c r="N8" s="366"/>
      <c r="O8" s="366"/>
      <c r="P8" s="366"/>
      <c r="Q8" s="364"/>
      <c r="R8" s="494"/>
      <c r="S8" s="494"/>
      <c r="T8" s="494"/>
      <c r="U8" s="494"/>
      <c r="V8" s="494"/>
      <c r="W8" s="494"/>
      <c r="X8" s="494"/>
      <c r="Y8" s="487"/>
      <c r="Z8" s="487"/>
      <c r="AA8" s="495"/>
      <c r="AB8" s="475"/>
      <c r="AC8" s="475"/>
      <c r="AD8" s="475"/>
      <c r="AE8" s="475"/>
      <c r="AF8" s="475"/>
      <c r="AG8" s="475"/>
      <c r="AH8" s="475"/>
      <c r="AI8" s="475"/>
      <c r="AJ8" s="475"/>
      <c r="AK8" s="475"/>
      <c r="AL8" s="475"/>
      <c r="AM8" s="475"/>
      <c r="AN8" s="475"/>
      <c r="AO8" s="475"/>
      <c r="AP8" s="475"/>
      <c r="AQ8" s="475"/>
      <c r="AR8" s="475"/>
      <c r="AS8" s="475"/>
      <c r="AT8" s="475"/>
      <c r="AU8" s="475"/>
      <c r="AV8" s="475"/>
      <c r="AW8" s="475"/>
    </row>
    <row r="9" spans="1:49" ht="67.5" x14ac:dyDescent="0.25">
      <c r="A9" s="488"/>
      <c r="B9" s="488"/>
      <c r="C9" s="489"/>
      <c r="D9" s="480"/>
      <c r="E9" s="496"/>
      <c r="F9" s="490"/>
      <c r="G9" s="356" t="s">
        <v>557</v>
      </c>
      <c r="H9" s="370">
        <v>2</v>
      </c>
      <c r="I9" s="362">
        <v>2</v>
      </c>
      <c r="J9" s="357"/>
      <c r="K9" s="245" t="s">
        <v>558</v>
      </c>
      <c r="L9" s="483" t="s">
        <v>559</v>
      </c>
      <c r="M9" s="494"/>
      <c r="N9" s="361"/>
      <c r="O9" s="361"/>
      <c r="P9" s="497"/>
      <c r="Q9" s="364"/>
      <c r="R9" s="494"/>
      <c r="S9" s="494"/>
      <c r="T9" s="494"/>
      <c r="U9" s="494"/>
      <c r="V9" s="494"/>
      <c r="W9" s="494"/>
      <c r="X9" s="494"/>
      <c r="Y9" s="487"/>
      <c r="Z9" s="487"/>
      <c r="AA9" s="485"/>
      <c r="AB9" s="475"/>
      <c r="AC9" s="475"/>
      <c r="AD9" s="475"/>
      <c r="AE9" s="475"/>
      <c r="AF9" s="475"/>
      <c r="AG9" s="475"/>
      <c r="AH9" s="475"/>
      <c r="AI9" s="475"/>
      <c r="AJ9" s="475"/>
      <c r="AK9" s="475"/>
      <c r="AL9" s="475"/>
      <c r="AM9" s="475"/>
      <c r="AN9" s="475"/>
      <c r="AO9" s="475"/>
      <c r="AP9" s="475"/>
      <c r="AQ9" s="475"/>
      <c r="AR9" s="475"/>
      <c r="AS9" s="475"/>
      <c r="AT9" s="475"/>
      <c r="AU9" s="475"/>
      <c r="AV9" s="475"/>
      <c r="AW9" s="475"/>
    </row>
    <row r="10" spans="1:49" ht="67.5" x14ac:dyDescent="0.25">
      <c r="A10" s="488"/>
      <c r="B10" s="488"/>
      <c r="C10" s="489"/>
      <c r="D10" s="480"/>
      <c r="E10" s="496"/>
      <c r="F10" s="490"/>
      <c r="G10" s="357"/>
      <c r="H10" s="372"/>
      <c r="I10" s="365"/>
      <c r="J10" s="357"/>
      <c r="K10" s="245" t="s">
        <v>560</v>
      </c>
      <c r="L10" s="483" t="s">
        <v>561</v>
      </c>
      <c r="M10" s="494"/>
      <c r="N10" s="364"/>
      <c r="O10" s="364"/>
      <c r="P10" s="498"/>
      <c r="Q10" s="364"/>
      <c r="R10" s="494"/>
      <c r="S10" s="494"/>
      <c r="T10" s="494"/>
      <c r="U10" s="494"/>
      <c r="V10" s="494"/>
      <c r="W10" s="494"/>
      <c r="X10" s="494"/>
      <c r="Y10" s="487"/>
      <c r="Z10" s="487"/>
      <c r="AA10" s="491"/>
    </row>
    <row r="11" spans="1:49" ht="67.5" x14ac:dyDescent="0.25">
      <c r="A11" s="488"/>
      <c r="B11" s="488"/>
      <c r="C11" s="489"/>
      <c r="D11" s="480"/>
      <c r="E11" s="496"/>
      <c r="F11" s="490"/>
      <c r="G11" s="358"/>
      <c r="H11" s="374"/>
      <c r="I11" s="367"/>
      <c r="J11" s="357"/>
      <c r="K11" s="245" t="s">
        <v>562</v>
      </c>
      <c r="L11" s="483" t="s">
        <v>563</v>
      </c>
      <c r="M11" s="494"/>
      <c r="N11" s="366"/>
      <c r="O11" s="366"/>
      <c r="P11" s="499"/>
      <c r="Q11" s="364"/>
      <c r="R11" s="494"/>
      <c r="S11" s="494"/>
      <c r="T11" s="494"/>
      <c r="U11" s="494"/>
      <c r="V11" s="494"/>
      <c r="W11" s="494"/>
      <c r="X11" s="494"/>
      <c r="Y11" s="487"/>
      <c r="Z11" s="487"/>
      <c r="AA11" s="495"/>
    </row>
    <row r="12" spans="1:49" ht="90" x14ac:dyDescent="0.25">
      <c r="A12" s="488"/>
      <c r="B12" s="488"/>
      <c r="C12" s="489"/>
      <c r="D12" s="480"/>
      <c r="E12" s="496"/>
      <c r="F12" s="490"/>
      <c r="G12" s="356" t="s">
        <v>564</v>
      </c>
      <c r="H12" s="370">
        <v>50</v>
      </c>
      <c r="I12" s="370">
        <v>10</v>
      </c>
      <c r="J12" s="357"/>
      <c r="K12" s="348" t="s">
        <v>565</v>
      </c>
      <c r="L12" s="483" t="s">
        <v>566</v>
      </c>
      <c r="M12" s="494"/>
      <c r="N12" s="361"/>
      <c r="O12" s="361"/>
      <c r="P12" s="497"/>
      <c r="Q12" s="364"/>
      <c r="R12" s="494"/>
      <c r="S12" s="494"/>
      <c r="T12" s="494"/>
      <c r="U12" s="494"/>
      <c r="V12" s="494"/>
      <c r="W12" s="494"/>
      <c r="X12" s="494"/>
      <c r="Y12" s="487"/>
      <c r="Z12" s="487"/>
      <c r="AA12" s="485"/>
    </row>
    <row r="13" spans="1:49" ht="90" x14ac:dyDescent="0.25">
      <c r="A13" s="488"/>
      <c r="B13" s="488"/>
      <c r="C13" s="489"/>
      <c r="D13" s="480"/>
      <c r="E13" s="496"/>
      <c r="F13" s="490"/>
      <c r="G13" s="357"/>
      <c r="H13" s="372"/>
      <c r="I13" s="372"/>
      <c r="J13" s="357"/>
      <c r="K13" s="348" t="s">
        <v>567</v>
      </c>
      <c r="L13" s="483" t="s">
        <v>568</v>
      </c>
      <c r="M13" s="494"/>
      <c r="N13" s="364"/>
      <c r="O13" s="364"/>
      <c r="P13" s="498"/>
      <c r="Q13" s="364"/>
      <c r="R13" s="494"/>
      <c r="S13" s="494"/>
      <c r="T13" s="494"/>
      <c r="U13" s="494"/>
      <c r="V13" s="494"/>
      <c r="W13" s="494"/>
      <c r="X13" s="494"/>
      <c r="Y13" s="487"/>
      <c r="Z13" s="487"/>
      <c r="AA13" s="491"/>
    </row>
    <row r="14" spans="1:49" ht="90" x14ac:dyDescent="0.25">
      <c r="A14" s="488"/>
      <c r="B14" s="488"/>
      <c r="C14" s="500"/>
      <c r="D14" s="480"/>
      <c r="E14" s="496"/>
      <c r="F14" s="501"/>
      <c r="G14" s="358"/>
      <c r="H14" s="374"/>
      <c r="I14" s="374"/>
      <c r="J14" s="358"/>
      <c r="K14" s="348" t="s">
        <v>569</v>
      </c>
      <c r="L14" s="483" t="s">
        <v>570</v>
      </c>
      <c r="M14" s="494"/>
      <c r="N14" s="366"/>
      <c r="O14" s="366"/>
      <c r="P14" s="499"/>
      <c r="Q14" s="366"/>
      <c r="R14" s="494"/>
      <c r="S14" s="494"/>
      <c r="T14" s="494"/>
      <c r="U14" s="494"/>
      <c r="V14" s="494"/>
      <c r="W14" s="494"/>
      <c r="X14" s="494"/>
      <c r="Y14" s="487"/>
      <c r="Z14" s="487"/>
      <c r="AA14" s="495"/>
    </row>
    <row r="15" spans="1:49" ht="112.5" x14ac:dyDescent="0.25">
      <c r="A15" s="488"/>
      <c r="B15" s="488"/>
      <c r="C15" s="479" t="s">
        <v>540</v>
      </c>
      <c r="D15" s="480"/>
      <c r="E15" s="496"/>
      <c r="F15" s="356" t="s">
        <v>571</v>
      </c>
      <c r="G15" s="356" t="s">
        <v>572</v>
      </c>
      <c r="H15" s="370"/>
      <c r="I15" s="370"/>
      <c r="J15" s="370" t="s">
        <v>573</v>
      </c>
      <c r="K15" s="397" t="s">
        <v>574</v>
      </c>
      <c r="L15" s="397" t="s">
        <v>575</v>
      </c>
      <c r="M15" s="494"/>
      <c r="N15" s="361"/>
      <c r="O15" s="361"/>
      <c r="P15" s="497"/>
      <c r="Q15" s="361"/>
      <c r="R15" s="494"/>
      <c r="S15" s="494"/>
      <c r="T15" s="494"/>
      <c r="U15" s="494"/>
      <c r="V15" s="494"/>
      <c r="W15" s="494"/>
      <c r="X15" s="494"/>
      <c r="Y15" s="487"/>
      <c r="Z15" s="487"/>
      <c r="AA15" s="485"/>
    </row>
    <row r="16" spans="1:49" ht="112.5" x14ac:dyDescent="0.25">
      <c r="A16" s="488"/>
      <c r="B16" s="488"/>
      <c r="C16" s="489"/>
      <c r="D16" s="480"/>
      <c r="E16" s="496"/>
      <c r="F16" s="357"/>
      <c r="G16" s="357"/>
      <c r="H16" s="372"/>
      <c r="I16" s="372"/>
      <c r="J16" s="372"/>
      <c r="K16" s="397" t="s">
        <v>576</v>
      </c>
      <c r="L16" s="397" t="s">
        <v>577</v>
      </c>
      <c r="M16" s="494"/>
      <c r="N16" s="364"/>
      <c r="O16" s="364"/>
      <c r="P16" s="498"/>
      <c r="Q16" s="364"/>
      <c r="R16" s="494"/>
      <c r="S16" s="494"/>
      <c r="T16" s="494"/>
      <c r="U16" s="494"/>
      <c r="V16" s="494"/>
      <c r="W16" s="494"/>
      <c r="X16" s="494"/>
      <c r="Y16" s="487"/>
      <c r="Z16" s="487"/>
      <c r="AA16" s="491"/>
    </row>
    <row r="17" spans="1:27" ht="112.5" x14ac:dyDescent="0.25">
      <c r="A17" s="488"/>
      <c r="B17" s="488"/>
      <c r="C17" s="489"/>
      <c r="D17" s="480"/>
      <c r="E17" s="496"/>
      <c r="F17" s="357"/>
      <c r="G17" s="357"/>
      <c r="H17" s="372"/>
      <c r="I17" s="372"/>
      <c r="J17" s="372"/>
      <c r="K17" s="397" t="s">
        <v>578</v>
      </c>
      <c r="L17" s="397" t="s">
        <v>579</v>
      </c>
      <c r="M17" s="494"/>
      <c r="N17" s="366"/>
      <c r="O17" s="366"/>
      <c r="P17" s="499"/>
      <c r="Q17" s="366"/>
      <c r="R17" s="494"/>
      <c r="S17" s="494"/>
      <c r="T17" s="494"/>
      <c r="U17" s="494"/>
      <c r="V17" s="494"/>
      <c r="W17" s="494"/>
      <c r="X17" s="494"/>
      <c r="Y17" s="487"/>
      <c r="Z17" s="487"/>
      <c r="AA17" s="495"/>
    </row>
    <row r="18" spans="1:27" ht="67.5" x14ac:dyDescent="0.25">
      <c r="A18" s="488"/>
      <c r="B18" s="488"/>
      <c r="C18" s="489"/>
      <c r="D18" s="480"/>
      <c r="E18" s="496"/>
      <c r="F18" s="357"/>
      <c r="G18" s="357"/>
      <c r="H18" s="372"/>
      <c r="I18" s="372"/>
      <c r="J18" s="372"/>
      <c r="K18" s="397" t="s">
        <v>580</v>
      </c>
      <c r="L18" s="397" t="s">
        <v>581</v>
      </c>
      <c r="M18" s="494"/>
      <c r="N18" s="361"/>
      <c r="O18" s="361"/>
      <c r="P18" s="497"/>
      <c r="Q18" s="469" t="s">
        <v>582</v>
      </c>
      <c r="R18" s="494"/>
      <c r="S18" s="494"/>
      <c r="T18" s="494"/>
      <c r="U18" s="494"/>
      <c r="V18" s="494"/>
      <c r="W18" s="494"/>
      <c r="X18" s="494"/>
      <c r="Y18" s="487"/>
      <c r="Z18" s="487"/>
      <c r="AA18" s="485"/>
    </row>
    <row r="19" spans="1:27" ht="67.5" x14ac:dyDescent="0.25">
      <c r="A19" s="488"/>
      <c r="B19" s="488"/>
      <c r="C19" s="489"/>
      <c r="D19" s="480"/>
      <c r="E19" s="496"/>
      <c r="F19" s="357"/>
      <c r="G19" s="357"/>
      <c r="H19" s="372"/>
      <c r="I19" s="372"/>
      <c r="J19" s="372"/>
      <c r="K19" s="397" t="s">
        <v>583</v>
      </c>
      <c r="L19" s="397" t="s">
        <v>584</v>
      </c>
      <c r="M19" s="494"/>
      <c r="N19" s="364"/>
      <c r="O19" s="364"/>
      <c r="P19" s="498"/>
      <c r="Q19" s="470"/>
      <c r="R19" s="494"/>
      <c r="S19" s="494"/>
      <c r="T19" s="494"/>
      <c r="U19" s="494"/>
      <c r="V19" s="494"/>
      <c r="W19" s="494"/>
      <c r="X19" s="494"/>
      <c r="Y19" s="487"/>
      <c r="Z19" s="487"/>
      <c r="AA19" s="491"/>
    </row>
    <row r="20" spans="1:27" ht="67.5" x14ac:dyDescent="0.25">
      <c r="A20" s="488"/>
      <c r="B20" s="488"/>
      <c r="C20" s="489"/>
      <c r="D20" s="480"/>
      <c r="E20" s="496"/>
      <c r="F20" s="357"/>
      <c r="G20" s="357"/>
      <c r="H20" s="372"/>
      <c r="I20" s="372"/>
      <c r="J20" s="372"/>
      <c r="K20" s="397" t="s">
        <v>585</v>
      </c>
      <c r="L20" s="397" t="s">
        <v>586</v>
      </c>
      <c r="M20" s="494"/>
      <c r="N20" s="366"/>
      <c r="O20" s="366"/>
      <c r="P20" s="499"/>
      <c r="Q20" s="470"/>
      <c r="R20" s="494"/>
      <c r="S20" s="494"/>
      <c r="T20" s="494"/>
      <c r="U20" s="494"/>
      <c r="V20" s="494"/>
      <c r="W20" s="494"/>
      <c r="X20" s="494"/>
      <c r="Y20" s="487"/>
      <c r="Z20" s="487"/>
      <c r="AA20" s="495"/>
    </row>
    <row r="21" spans="1:27" ht="78.75" x14ac:dyDescent="0.25">
      <c r="A21" s="488"/>
      <c r="B21" s="488"/>
      <c r="C21" s="489"/>
      <c r="D21" s="480"/>
      <c r="E21" s="496"/>
      <c r="F21" s="357"/>
      <c r="G21" s="357"/>
      <c r="H21" s="372"/>
      <c r="I21" s="372"/>
      <c r="J21" s="372"/>
      <c r="K21" s="397" t="s">
        <v>587</v>
      </c>
      <c r="L21" s="397" t="s">
        <v>588</v>
      </c>
      <c r="M21" s="494"/>
      <c r="N21" s="361"/>
      <c r="O21" s="361"/>
      <c r="P21" s="497"/>
      <c r="Q21" s="470"/>
      <c r="R21" s="494"/>
      <c r="S21" s="494"/>
      <c r="T21" s="494"/>
      <c r="U21" s="494"/>
      <c r="V21" s="494"/>
      <c r="W21" s="494"/>
      <c r="X21" s="494"/>
      <c r="Y21" s="487"/>
      <c r="Z21" s="487"/>
      <c r="AA21" s="485"/>
    </row>
    <row r="22" spans="1:27" ht="78.75" x14ac:dyDescent="0.25">
      <c r="A22" s="488"/>
      <c r="B22" s="488"/>
      <c r="C22" s="489"/>
      <c r="D22" s="480"/>
      <c r="E22" s="496"/>
      <c r="F22" s="357"/>
      <c r="G22" s="357"/>
      <c r="H22" s="372"/>
      <c r="I22" s="372"/>
      <c r="J22" s="372"/>
      <c r="K22" s="397" t="s">
        <v>589</v>
      </c>
      <c r="L22" s="397" t="s">
        <v>590</v>
      </c>
      <c r="M22" s="494"/>
      <c r="N22" s="364"/>
      <c r="O22" s="364"/>
      <c r="P22" s="498"/>
      <c r="Q22" s="470"/>
      <c r="R22" s="494"/>
      <c r="S22" s="494"/>
      <c r="T22" s="494"/>
      <c r="U22" s="494"/>
      <c r="V22" s="494"/>
      <c r="W22" s="494"/>
      <c r="X22" s="494"/>
      <c r="Y22" s="487"/>
      <c r="Z22" s="487"/>
      <c r="AA22" s="491"/>
    </row>
    <row r="23" spans="1:27" ht="78.75" x14ac:dyDescent="0.25">
      <c r="A23" s="488"/>
      <c r="B23" s="488"/>
      <c r="C23" s="489"/>
      <c r="D23" s="480"/>
      <c r="E23" s="496"/>
      <c r="F23" s="357"/>
      <c r="G23" s="357"/>
      <c r="H23" s="372"/>
      <c r="I23" s="372"/>
      <c r="J23" s="372"/>
      <c r="K23" s="397" t="s">
        <v>591</v>
      </c>
      <c r="L23" s="397" t="s">
        <v>592</v>
      </c>
      <c r="M23" s="494"/>
      <c r="N23" s="366"/>
      <c r="O23" s="366"/>
      <c r="P23" s="498"/>
      <c r="Q23" s="471"/>
      <c r="R23" s="494"/>
      <c r="S23" s="494"/>
      <c r="T23" s="494"/>
      <c r="U23" s="494"/>
      <c r="V23" s="494"/>
      <c r="W23" s="494"/>
      <c r="X23" s="494"/>
      <c r="Y23" s="487"/>
      <c r="Z23" s="487"/>
      <c r="AA23" s="495"/>
    </row>
    <row r="24" spans="1:27" ht="90" x14ac:dyDescent="0.25">
      <c r="A24" s="488"/>
      <c r="B24" s="488"/>
      <c r="C24" s="489"/>
      <c r="D24" s="480"/>
      <c r="E24" s="496"/>
      <c r="F24" s="358"/>
      <c r="G24" s="358"/>
      <c r="H24" s="374"/>
      <c r="I24" s="374"/>
      <c r="J24" s="374"/>
      <c r="K24" s="397" t="s">
        <v>593</v>
      </c>
      <c r="L24" s="397" t="s">
        <v>594</v>
      </c>
      <c r="M24" s="502"/>
      <c r="N24" s="502"/>
      <c r="O24" s="502"/>
      <c r="P24" s="503"/>
      <c r="Q24" s="502"/>
      <c r="R24" s="494"/>
      <c r="S24" s="494"/>
      <c r="T24" s="494"/>
      <c r="U24" s="494"/>
      <c r="V24" s="494"/>
      <c r="W24" s="494"/>
      <c r="X24" s="494"/>
      <c r="Y24" s="487"/>
      <c r="Z24" s="487"/>
      <c r="AA24" s="487"/>
    </row>
    <row r="25" spans="1:27" ht="112.5" x14ac:dyDescent="0.25">
      <c r="A25" s="488"/>
      <c r="B25" s="488"/>
      <c r="C25" s="489"/>
      <c r="D25" s="480"/>
      <c r="E25" s="496"/>
      <c r="F25" s="504"/>
      <c r="G25" s="504"/>
      <c r="H25" s="505"/>
      <c r="I25" s="505"/>
      <c r="J25" s="506" t="s">
        <v>595</v>
      </c>
      <c r="K25" s="359" t="s">
        <v>596</v>
      </c>
      <c r="L25" s="359" t="s">
        <v>597</v>
      </c>
      <c r="M25" s="502"/>
      <c r="N25" s="507"/>
      <c r="O25" s="508"/>
      <c r="P25" s="503"/>
      <c r="Q25" s="361">
        <v>170529500000</v>
      </c>
      <c r="R25" s="494"/>
      <c r="S25" s="494"/>
      <c r="T25" s="494"/>
      <c r="U25" s="494"/>
      <c r="V25" s="494"/>
      <c r="W25" s="494"/>
      <c r="X25" s="494"/>
      <c r="Y25" s="492"/>
      <c r="Z25" s="487"/>
      <c r="AA25" s="492"/>
    </row>
    <row r="26" spans="1:27" ht="112.5" x14ac:dyDescent="0.25">
      <c r="A26" s="488"/>
      <c r="B26" s="488"/>
      <c r="C26" s="489"/>
      <c r="D26" s="480"/>
      <c r="E26" s="496"/>
      <c r="F26" s="504"/>
      <c r="G26" s="504"/>
      <c r="H26" s="505"/>
      <c r="I26" s="505"/>
      <c r="J26" s="509"/>
      <c r="K26" s="359" t="s">
        <v>598</v>
      </c>
      <c r="L26" s="359" t="s">
        <v>599</v>
      </c>
      <c r="M26" s="502"/>
      <c r="N26" s="507"/>
      <c r="O26" s="508"/>
      <c r="P26" s="503"/>
      <c r="Q26" s="364"/>
      <c r="R26" s="494"/>
      <c r="S26" s="494"/>
      <c r="T26" s="494"/>
      <c r="U26" s="494"/>
      <c r="V26" s="494"/>
      <c r="W26" s="494"/>
      <c r="X26" s="494"/>
      <c r="Y26" s="492"/>
      <c r="Z26" s="487"/>
      <c r="AA26" s="492"/>
    </row>
    <row r="27" spans="1:27" ht="112.5" x14ac:dyDescent="0.25">
      <c r="A27" s="488"/>
      <c r="B27" s="488"/>
      <c r="C27" s="489"/>
      <c r="D27" s="480"/>
      <c r="E27" s="496"/>
      <c r="F27" s="504"/>
      <c r="G27" s="504"/>
      <c r="H27" s="505"/>
      <c r="I27" s="505"/>
      <c r="J27" s="510"/>
      <c r="K27" s="359" t="s">
        <v>600</v>
      </c>
      <c r="L27" s="359" t="s">
        <v>601</v>
      </c>
      <c r="M27" s="502"/>
      <c r="N27" s="507"/>
      <c r="O27" s="508"/>
      <c r="P27" s="503"/>
      <c r="Q27" s="366"/>
      <c r="R27" s="494"/>
      <c r="S27" s="494"/>
      <c r="T27" s="494"/>
      <c r="U27" s="494"/>
      <c r="V27" s="494"/>
      <c r="W27" s="494"/>
      <c r="X27" s="494"/>
      <c r="Y27" s="492"/>
      <c r="Z27" s="487"/>
      <c r="AA27" s="492"/>
    </row>
    <row r="28" spans="1:27" ht="157.5" x14ac:dyDescent="0.25">
      <c r="A28" s="488"/>
      <c r="B28" s="488"/>
      <c r="C28" s="489"/>
      <c r="D28" s="480"/>
      <c r="E28" s="496"/>
      <c r="F28" s="356" t="s">
        <v>572</v>
      </c>
      <c r="G28" s="356" t="s">
        <v>602</v>
      </c>
      <c r="H28" s="370">
        <v>601000</v>
      </c>
      <c r="I28" s="362">
        <v>150000</v>
      </c>
      <c r="J28" s="356" t="s">
        <v>603</v>
      </c>
      <c r="K28" s="511" t="s">
        <v>604</v>
      </c>
      <c r="L28" s="511" t="s">
        <v>605</v>
      </c>
      <c r="M28" s="502"/>
      <c r="N28" s="361"/>
      <c r="O28" s="512"/>
      <c r="P28" s="361"/>
      <c r="Q28" s="513"/>
      <c r="R28" s="494"/>
      <c r="S28" s="494"/>
      <c r="T28" s="494"/>
      <c r="U28" s="494"/>
      <c r="V28" s="494"/>
      <c r="W28" s="494"/>
      <c r="X28" s="494"/>
      <c r="Y28" s="356" t="s">
        <v>606</v>
      </c>
      <c r="Z28" s="487"/>
      <c r="AA28" s="356" t="s">
        <v>607</v>
      </c>
    </row>
    <row r="29" spans="1:27" ht="157.5" x14ac:dyDescent="0.25">
      <c r="A29" s="488"/>
      <c r="B29" s="488"/>
      <c r="C29" s="489"/>
      <c r="D29" s="480"/>
      <c r="E29" s="496"/>
      <c r="F29" s="357"/>
      <c r="G29" s="357"/>
      <c r="H29" s="372"/>
      <c r="I29" s="365"/>
      <c r="J29" s="357"/>
      <c r="K29" s="511" t="s">
        <v>608</v>
      </c>
      <c r="L29" s="511" t="s">
        <v>609</v>
      </c>
      <c r="M29" s="502"/>
      <c r="N29" s="364"/>
      <c r="O29" s="514"/>
      <c r="P29" s="364"/>
      <c r="Q29" s="515"/>
      <c r="R29" s="494"/>
      <c r="S29" s="494"/>
      <c r="T29" s="494"/>
      <c r="U29" s="494"/>
      <c r="V29" s="494"/>
      <c r="W29" s="494"/>
      <c r="X29" s="494"/>
      <c r="Y29" s="357"/>
      <c r="Z29" s="487"/>
      <c r="AA29" s="357"/>
    </row>
    <row r="30" spans="1:27" ht="157.5" x14ac:dyDescent="0.25">
      <c r="A30" s="488"/>
      <c r="B30" s="488"/>
      <c r="C30" s="500"/>
      <c r="D30" s="516" t="s">
        <v>610</v>
      </c>
      <c r="E30" s="496"/>
      <c r="F30" s="358"/>
      <c r="G30" s="358"/>
      <c r="H30" s="374"/>
      <c r="I30" s="367"/>
      <c r="J30" s="358"/>
      <c r="K30" s="511" t="s">
        <v>611</v>
      </c>
      <c r="L30" s="511" t="s">
        <v>612</v>
      </c>
      <c r="M30" s="351"/>
      <c r="N30" s="366"/>
      <c r="O30" s="517"/>
      <c r="P30" s="366"/>
      <c r="Q30" s="518"/>
      <c r="R30" s="246"/>
      <c r="S30" s="246"/>
      <c r="T30" s="246"/>
      <c r="U30" s="246"/>
      <c r="V30" s="246"/>
      <c r="W30" s="246"/>
      <c r="X30" s="246"/>
      <c r="Y30" s="358"/>
      <c r="Z30" s="464"/>
      <c r="AA30" s="358"/>
    </row>
    <row r="31" spans="1:27" ht="168.75" x14ac:dyDescent="0.25">
      <c r="A31" s="488"/>
      <c r="B31" s="488"/>
      <c r="C31" s="479" t="s">
        <v>540</v>
      </c>
      <c r="D31" s="519"/>
      <c r="E31" s="496"/>
      <c r="F31" s="520" t="s">
        <v>613</v>
      </c>
      <c r="G31" s="520" t="s">
        <v>614</v>
      </c>
      <c r="H31" s="370">
        <v>348000</v>
      </c>
      <c r="I31" s="362">
        <v>87000</v>
      </c>
      <c r="J31" s="356" t="s">
        <v>615</v>
      </c>
      <c r="K31" s="245" t="s">
        <v>616</v>
      </c>
      <c r="L31" s="245" t="s">
        <v>617</v>
      </c>
      <c r="M31" s="351"/>
      <c r="N31" s="362"/>
      <c r="O31" s="362"/>
      <c r="P31" s="521"/>
      <c r="Q31" s="361" t="s">
        <v>618</v>
      </c>
      <c r="R31" s="246"/>
      <c r="S31" s="246"/>
      <c r="T31" s="246"/>
      <c r="U31" s="246"/>
      <c r="V31" s="246"/>
      <c r="W31" s="246"/>
      <c r="X31" s="246"/>
      <c r="Y31" s="356" t="s">
        <v>606</v>
      </c>
      <c r="Z31" s="464"/>
      <c r="AA31" s="356" t="s">
        <v>607</v>
      </c>
    </row>
    <row r="32" spans="1:27" ht="168.75" x14ac:dyDescent="0.25">
      <c r="A32" s="488"/>
      <c r="B32" s="488"/>
      <c r="C32" s="489"/>
      <c r="D32" s="519"/>
      <c r="E32" s="496"/>
      <c r="F32" s="522"/>
      <c r="G32" s="522"/>
      <c r="H32" s="372"/>
      <c r="I32" s="365"/>
      <c r="J32" s="357"/>
      <c r="K32" s="245" t="s">
        <v>619</v>
      </c>
      <c r="L32" s="245" t="s">
        <v>620</v>
      </c>
      <c r="M32" s="351"/>
      <c r="N32" s="365"/>
      <c r="O32" s="365"/>
      <c r="P32" s="521">
        <v>469482</v>
      </c>
      <c r="Q32" s="364"/>
      <c r="R32" s="246"/>
      <c r="S32" s="246"/>
      <c r="T32" s="246"/>
      <c r="U32" s="246"/>
      <c r="V32" s="246"/>
      <c r="W32" s="246"/>
      <c r="X32" s="246"/>
      <c r="Y32" s="357"/>
      <c r="Z32" s="464"/>
      <c r="AA32" s="357"/>
    </row>
    <row r="33" spans="1:27" ht="168.75" x14ac:dyDescent="0.25">
      <c r="A33" s="488"/>
      <c r="B33" s="488"/>
      <c r="C33" s="500"/>
      <c r="D33" s="472"/>
      <c r="E33" s="496"/>
      <c r="F33" s="523"/>
      <c r="G33" s="523"/>
      <c r="H33" s="374"/>
      <c r="I33" s="367"/>
      <c r="J33" s="358"/>
      <c r="K33" s="245" t="s">
        <v>621</v>
      </c>
      <c r="L33" s="245" t="s">
        <v>622</v>
      </c>
      <c r="M33" s="351"/>
      <c r="N33" s="367"/>
      <c r="O33" s="367"/>
      <c r="P33" s="524"/>
      <c r="Q33" s="366"/>
      <c r="R33" s="525"/>
      <c r="S33" s="246"/>
      <c r="T33" s="246"/>
      <c r="U33" s="246"/>
      <c r="V33" s="246"/>
      <c r="W33" s="246"/>
      <c r="X33" s="246"/>
      <c r="Y33" s="358"/>
      <c r="Z33" s="464"/>
      <c r="AA33" s="358"/>
    </row>
    <row r="34" spans="1:27" ht="78.75" x14ac:dyDescent="0.25">
      <c r="A34" s="488"/>
      <c r="B34" s="488"/>
      <c r="C34" s="479" t="s">
        <v>623</v>
      </c>
      <c r="D34" s="472"/>
      <c r="E34" s="496"/>
      <c r="F34" s="520" t="s">
        <v>624</v>
      </c>
      <c r="G34" s="526" t="s">
        <v>625</v>
      </c>
      <c r="H34" s="377">
        <v>400</v>
      </c>
      <c r="I34" s="362">
        <v>100</v>
      </c>
      <c r="J34" s="356" t="s">
        <v>626</v>
      </c>
      <c r="K34" s="245" t="s">
        <v>627</v>
      </c>
      <c r="L34" s="245" t="s">
        <v>628</v>
      </c>
      <c r="M34" s="351"/>
      <c r="N34" s="362"/>
      <c r="O34" s="362"/>
      <c r="P34" s="360"/>
      <c r="Q34" s="361" t="s">
        <v>629</v>
      </c>
      <c r="R34" s="525"/>
      <c r="S34" s="246"/>
      <c r="T34" s="246"/>
      <c r="U34" s="246"/>
      <c r="V34" s="246"/>
      <c r="W34" s="246"/>
      <c r="X34" s="246"/>
      <c r="Y34" s="356" t="s">
        <v>606</v>
      </c>
      <c r="Z34" s="464"/>
      <c r="AA34" s="356" t="s">
        <v>607</v>
      </c>
    </row>
    <row r="35" spans="1:27" ht="78.75" x14ac:dyDescent="0.25">
      <c r="A35" s="488"/>
      <c r="B35" s="488"/>
      <c r="C35" s="489"/>
      <c r="D35" s="527"/>
      <c r="E35" s="496"/>
      <c r="F35" s="522"/>
      <c r="G35" s="528"/>
      <c r="H35" s="377"/>
      <c r="I35" s="365"/>
      <c r="J35" s="357"/>
      <c r="K35" s="245" t="s">
        <v>630</v>
      </c>
      <c r="L35" s="245" t="s">
        <v>631</v>
      </c>
      <c r="M35" s="351"/>
      <c r="N35" s="365"/>
      <c r="O35" s="365"/>
      <c r="P35" s="521"/>
      <c r="Q35" s="364"/>
      <c r="R35" s="246"/>
      <c r="S35" s="246"/>
      <c r="T35" s="246"/>
      <c r="U35" s="246"/>
      <c r="V35" s="246"/>
      <c r="W35" s="246"/>
      <c r="X35" s="246"/>
      <c r="Y35" s="357"/>
      <c r="Z35" s="464"/>
      <c r="AA35" s="357"/>
    </row>
    <row r="36" spans="1:27" ht="78.75" x14ac:dyDescent="0.25">
      <c r="A36" s="488"/>
      <c r="B36" s="488"/>
      <c r="C36" s="489"/>
      <c r="D36" s="527"/>
      <c r="E36" s="496"/>
      <c r="F36" s="522"/>
      <c r="G36" s="529"/>
      <c r="H36" s="377"/>
      <c r="I36" s="365"/>
      <c r="J36" s="357"/>
      <c r="K36" s="245" t="s">
        <v>632</v>
      </c>
      <c r="L36" s="245" t="s">
        <v>633</v>
      </c>
      <c r="M36" s="351"/>
      <c r="N36" s="367"/>
      <c r="O36" s="367"/>
      <c r="P36" s="521"/>
      <c r="Q36" s="364"/>
      <c r="R36" s="246"/>
      <c r="S36" s="246"/>
      <c r="T36" s="246"/>
      <c r="U36" s="246"/>
      <c r="V36" s="246"/>
      <c r="W36" s="246"/>
      <c r="X36" s="246"/>
      <c r="Y36" s="358"/>
      <c r="Z36" s="464"/>
      <c r="AA36" s="358"/>
    </row>
    <row r="37" spans="1:27" ht="78.75" x14ac:dyDescent="0.25">
      <c r="A37" s="488"/>
      <c r="B37" s="488"/>
      <c r="C37" s="489"/>
      <c r="D37" s="527"/>
      <c r="E37" s="496"/>
      <c r="F37" s="522"/>
      <c r="G37" s="526" t="s">
        <v>634</v>
      </c>
      <c r="H37" s="362"/>
      <c r="I37" s="365"/>
      <c r="J37" s="357"/>
      <c r="K37" s="245" t="s">
        <v>635</v>
      </c>
      <c r="L37" s="245" t="s">
        <v>636</v>
      </c>
      <c r="M37" s="351"/>
      <c r="N37" s="362"/>
      <c r="O37" s="362"/>
      <c r="P37" s="521"/>
      <c r="Q37" s="364"/>
      <c r="R37" s="246"/>
      <c r="S37" s="246"/>
      <c r="T37" s="246"/>
      <c r="U37" s="246"/>
      <c r="V37" s="246"/>
      <c r="W37" s="246"/>
      <c r="X37" s="246"/>
      <c r="Y37" s="356" t="s">
        <v>606</v>
      </c>
      <c r="Z37" s="464"/>
      <c r="AA37" s="356" t="s">
        <v>607</v>
      </c>
    </row>
    <row r="38" spans="1:27" ht="78.75" x14ac:dyDescent="0.25">
      <c r="A38" s="488"/>
      <c r="B38" s="488"/>
      <c r="C38" s="489"/>
      <c r="D38" s="527"/>
      <c r="E38" s="496"/>
      <c r="F38" s="522"/>
      <c r="G38" s="528"/>
      <c r="H38" s="365"/>
      <c r="I38" s="365"/>
      <c r="J38" s="357"/>
      <c r="K38" s="245" t="s">
        <v>637</v>
      </c>
      <c r="L38" s="245" t="s">
        <v>638</v>
      </c>
      <c r="M38" s="351"/>
      <c r="N38" s="365"/>
      <c r="O38" s="365"/>
      <c r="P38" s="521"/>
      <c r="Q38" s="364"/>
      <c r="R38" s="246"/>
      <c r="S38" s="246"/>
      <c r="T38" s="246"/>
      <c r="U38" s="246"/>
      <c r="V38" s="246"/>
      <c r="W38" s="246"/>
      <c r="X38" s="246"/>
      <c r="Y38" s="357"/>
      <c r="Z38" s="464"/>
      <c r="AA38" s="357"/>
    </row>
    <row r="39" spans="1:27" ht="78.75" x14ac:dyDescent="0.25">
      <c r="A39" s="488"/>
      <c r="B39" s="488"/>
      <c r="C39" s="500"/>
      <c r="D39" s="527"/>
      <c r="E39" s="496"/>
      <c r="F39" s="523"/>
      <c r="G39" s="529"/>
      <c r="H39" s="367"/>
      <c r="I39" s="367"/>
      <c r="J39" s="358"/>
      <c r="K39" s="245" t="s">
        <v>639</v>
      </c>
      <c r="L39" s="245" t="s">
        <v>640</v>
      </c>
      <c r="M39" s="351"/>
      <c r="N39" s="367"/>
      <c r="O39" s="367"/>
      <c r="P39" s="524"/>
      <c r="Q39" s="366"/>
      <c r="R39" s="246"/>
      <c r="S39" s="246"/>
      <c r="T39" s="246"/>
      <c r="U39" s="246"/>
      <c r="V39" s="246"/>
      <c r="W39" s="246"/>
      <c r="X39" s="246"/>
      <c r="Y39" s="358"/>
      <c r="Z39" s="464"/>
      <c r="AA39" s="358"/>
    </row>
    <row r="40" spans="1:27" ht="168.75" x14ac:dyDescent="0.25">
      <c r="A40" s="488"/>
      <c r="B40" s="488"/>
      <c r="C40" s="479" t="s">
        <v>540</v>
      </c>
      <c r="D40" s="530"/>
      <c r="E40" s="496"/>
      <c r="F40" s="531" t="s">
        <v>641</v>
      </c>
      <c r="G40" s="526" t="s">
        <v>642</v>
      </c>
      <c r="H40" s="362">
        <v>2</v>
      </c>
      <c r="I40" s="362">
        <v>2</v>
      </c>
      <c r="J40" s="469"/>
      <c r="K40" s="532" t="s">
        <v>643</v>
      </c>
      <c r="L40" s="532" t="s">
        <v>644</v>
      </c>
      <c r="M40" s="351"/>
      <c r="N40" s="362"/>
      <c r="O40" s="362"/>
      <c r="P40" s="360"/>
      <c r="Q40" s="526" t="s">
        <v>645</v>
      </c>
      <c r="R40" s="246"/>
      <c r="S40" s="246"/>
      <c r="T40" s="246"/>
      <c r="U40" s="246"/>
      <c r="V40" s="246"/>
      <c r="W40" s="246"/>
      <c r="X40" s="246"/>
      <c r="Y40" s="245"/>
      <c r="Z40" s="464"/>
      <c r="AA40" s="356"/>
    </row>
    <row r="41" spans="1:27" ht="168.75" x14ac:dyDescent="0.25">
      <c r="A41" s="488"/>
      <c r="B41" s="488"/>
      <c r="C41" s="489"/>
      <c r="D41" s="530"/>
      <c r="E41" s="496"/>
      <c r="F41" s="533"/>
      <c r="G41" s="528"/>
      <c r="H41" s="365"/>
      <c r="I41" s="365"/>
      <c r="J41" s="470"/>
      <c r="K41" s="532" t="s">
        <v>646</v>
      </c>
      <c r="L41" s="532" t="s">
        <v>647</v>
      </c>
      <c r="M41" s="351"/>
      <c r="N41" s="365"/>
      <c r="O41" s="365"/>
      <c r="P41" s="521"/>
      <c r="Q41" s="528"/>
      <c r="R41" s="246"/>
      <c r="S41" s="246"/>
      <c r="T41" s="246"/>
      <c r="U41" s="246"/>
      <c r="V41" s="246"/>
      <c r="W41" s="246"/>
      <c r="X41" s="246"/>
      <c r="Y41" s="245"/>
      <c r="Z41" s="464"/>
      <c r="AA41" s="357"/>
    </row>
    <row r="42" spans="1:27" ht="168.75" x14ac:dyDescent="0.25">
      <c r="A42" s="488"/>
      <c r="B42" s="488"/>
      <c r="C42" s="489"/>
      <c r="D42" s="530"/>
      <c r="E42" s="496"/>
      <c r="F42" s="533"/>
      <c r="G42" s="529"/>
      <c r="H42" s="367"/>
      <c r="I42" s="367"/>
      <c r="J42" s="471"/>
      <c r="K42" s="532" t="s">
        <v>648</v>
      </c>
      <c r="L42" s="532" t="s">
        <v>649</v>
      </c>
      <c r="M42" s="351"/>
      <c r="N42" s="367"/>
      <c r="O42" s="367"/>
      <c r="P42" s="524"/>
      <c r="Q42" s="528"/>
      <c r="R42" s="246"/>
      <c r="S42" s="246"/>
      <c r="T42" s="246"/>
      <c r="U42" s="246"/>
      <c r="V42" s="246"/>
      <c r="W42" s="246"/>
      <c r="X42" s="246"/>
      <c r="Y42" s="245"/>
      <c r="Z42" s="464"/>
      <c r="AA42" s="358"/>
    </row>
    <row r="43" spans="1:27" ht="168.75" x14ac:dyDescent="0.25">
      <c r="A43" s="488"/>
      <c r="B43" s="488"/>
      <c r="C43" s="489"/>
      <c r="D43" s="530"/>
      <c r="E43" s="496"/>
      <c r="F43" s="533"/>
      <c r="G43" s="526" t="s">
        <v>650</v>
      </c>
      <c r="H43" s="362">
        <v>2</v>
      </c>
      <c r="I43" s="362">
        <v>2</v>
      </c>
      <c r="J43" s="469"/>
      <c r="K43" s="483" t="s">
        <v>651</v>
      </c>
      <c r="L43" s="483" t="s">
        <v>652</v>
      </c>
      <c r="M43" s="351"/>
      <c r="N43" s="362"/>
      <c r="O43" s="362"/>
      <c r="P43" s="360"/>
      <c r="Q43" s="528"/>
      <c r="R43" s="246"/>
      <c r="S43" s="246"/>
      <c r="T43" s="246"/>
      <c r="U43" s="246"/>
      <c r="V43" s="246"/>
      <c r="W43" s="246"/>
      <c r="X43" s="246"/>
      <c r="Y43" s="245"/>
      <c r="Z43" s="464"/>
      <c r="AA43" s="356"/>
    </row>
    <row r="44" spans="1:27" ht="168.75" x14ac:dyDescent="0.25">
      <c r="A44" s="488"/>
      <c r="B44" s="488"/>
      <c r="C44" s="489"/>
      <c r="D44" s="530"/>
      <c r="E44" s="496"/>
      <c r="F44" s="533"/>
      <c r="G44" s="528"/>
      <c r="H44" s="365"/>
      <c r="I44" s="365"/>
      <c r="J44" s="470"/>
      <c r="K44" s="483" t="s">
        <v>653</v>
      </c>
      <c r="L44" s="483" t="s">
        <v>654</v>
      </c>
      <c r="M44" s="351"/>
      <c r="N44" s="365"/>
      <c r="O44" s="365"/>
      <c r="P44" s="521"/>
      <c r="Q44" s="528"/>
      <c r="R44" s="246"/>
      <c r="S44" s="246"/>
      <c r="T44" s="246"/>
      <c r="U44" s="246"/>
      <c r="V44" s="246"/>
      <c r="W44" s="246"/>
      <c r="X44" s="246"/>
      <c r="Y44" s="245"/>
      <c r="Z44" s="464"/>
      <c r="AA44" s="357"/>
    </row>
    <row r="45" spans="1:27" ht="168.75" x14ac:dyDescent="0.25">
      <c r="A45" s="488"/>
      <c r="B45" s="488"/>
      <c r="C45" s="500"/>
      <c r="D45" s="530"/>
      <c r="E45" s="496"/>
      <c r="F45" s="534"/>
      <c r="G45" s="529"/>
      <c r="H45" s="367"/>
      <c r="I45" s="367"/>
      <c r="J45" s="471"/>
      <c r="K45" s="483" t="s">
        <v>655</v>
      </c>
      <c r="L45" s="483" t="s">
        <v>656</v>
      </c>
      <c r="M45" s="351"/>
      <c r="N45" s="367"/>
      <c r="O45" s="367"/>
      <c r="P45" s="524"/>
      <c r="Q45" s="529"/>
      <c r="R45" s="246"/>
      <c r="S45" s="246"/>
      <c r="T45" s="246"/>
      <c r="U45" s="246"/>
      <c r="V45" s="246"/>
      <c r="W45" s="246"/>
      <c r="X45" s="246"/>
      <c r="Y45" s="245"/>
      <c r="Z45" s="464"/>
      <c r="AA45" s="358"/>
    </row>
    <row r="46" spans="1:27" ht="135" x14ac:dyDescent="0.25">
      <c r="A46" s="488"/>
      <c r="B46" s="488"/>
      <c r="C46" s="535" t="s">
        <v>657</v>
      </c>
      <c r="D46" s="530"/>
      <c r="E46" s="496"/>
      <c r="F46" s="356" t="s">
        <v>658</v>
      </c>
      <c r="G46" s="356" t="s">
        <v>659</v>
      </c>
      <c r="H46" s="370">
        <v>31000</v>
      </c>
      <c r="I46" s="362">
        <v>8000</v>
      </c>
      <c r="J46" s="526" t="s">
        <v>660</v>
      </c>
      <c r="K46" s="245" t="s">
        <v>661</v>
      </c>
      <c r="L46" s="245" t="s">
        <v>662</v>
      </c>
      <c r="M46" s="351"/>
      <c r="N46" s="362"/>
      <c r="O46" s="362"/>
      <c r="P46" s="360"/>
      <c r="Q46" s="526" t="s">
        <v>663</v>
      </c>
      <c r="R46" s="246"/>
      <c r="S46" s="246"/>
      <c r="T46" s="246"/>
      <c r="U46" s="246"/>
      <c r="V46" s="246"/>
      <c r="W46" s="246"/>
      <c r="X46" s="246"/>
      <c r="Y46" s="245"/>
      <c r="Z46" s="464"/>
      <c r="AA46" s="356" t="s">
        <v>607</v>
      </c>
    </row>
    <row r="47" spans="1:27" ht="135" x14ac:dyDescent="0.25">
      <c r="A47" s="488"/>
      <c r="B47" s="488"/>
      <c r="C47" s="536"/>
      <c r="D47" s="530"/>
      <c r="E47" s="496"/>
      <c r="F47" s="357"/>
      <c r="G47" s="357"/>
      <c r="H47" s="372"/>
      <c r="I47" s="365"/>
      <c r="J47" s="528"/>
      <c r="K47" s="245" t="s">
        <v>664</v>
      </c>
      <c r="L47" s="245" t="s">
        <v>665</v>
      </c>
      <c r="M47" s="351"/>
      <c r="N47" s="365"/>
      <c r="O47" s="365"/>
      <c r="P47" s="521"/>
      <c r="Q47" s="528"/>
      <c r="R47" s="246"/>
      <c r="S47" s="246"/>
      <c r="T47" s="246"/>
      <c r="U47" s="246"/>
      <c r="V47" s="246"/>
      <c r="W47" s="246"/>
      <c r="X47" s="246"/>
      <c r="Y47" s="245"/>
      <c r="Z47" s="464"/>
      <c r="AA47" s="357"/>
    </row>
    <row r="48" spans="1:27" ht="135" x14ac:dyDescent="0.25">
      <c r="A48" s="488"/>
      <c r="B48" s="488"/>
      <c r="C48" s="536"/>
      <c r="D48" s="472"/>
      <c r="E48" s="496"/>
      <c r="F48" s="358"/>
      <c r="G48" s="358"/>
      <c r="H48" s="374"/>
      <c r="I48" s="367"/>
      <c r="J48" s="529"/>
      <c r="K48" s="245" t="s">
        <v>666</v>
      </c>
      <c r="L48" s="245" t="s">
        <v>667</v>
      </c>
      <c r="M48" s="351"/>
      <c r="N48" s="367"/>
      <c r="O48" s="367"/>
      <c r="P48" s="524"/>
      <c r="Q48" s="529"/>
      <c r="R48" s="246"/>
      <c r="S48" s="246"/>
      <c r="T48" s="246"/>
      <c r="U48" s="246"/>
      <c r="V48" s="246"/>
      <c r="W48" s="246"/>
      <c r="X48" s="246"/>
      <c r="Y48" s="245" t="s">
        <v>606</v>
      </c>
      <c r="Z48" s="464"/>
      <c r="AA48" s="358"/>
    </row>
    <row r="49" spans="1:27" ht="146.25" x14ac:dyDescent="0.25">
      <c r="A49" s="488"/>
      <c r="B49" s="488"/>
      <c r="C49" s="537"/>
      <c r="D49" s="472"/>
      <c r="E49" s="496"/>
      <c r="F49" s="356" t="s">
        <v>668</v>
      </c>
      <c r="G49" s="356" t="s">
        <v>669</v>
      </c>
      <c r="H49" s="370">
        <v>156</v>
      </c>
      <c r="I49" s="538">
        <v>156</v>
      </c>
      <c r="J49" s="356" t="s">
        <v>670</v>
      </c>
      <c r="K49" s="245" t="s">
        <v>671</v>
      </c>
      <c r="L49" s="245" t="s">
        <v>672</v>
      </c>
      <c r="M49" s="351"/>
      <c r="N49" s="362"/>
      <c r="O49" s="362"/>
      <c r="P49" s="360"/>
      <c r="Q49" s="526"/>
      <c r="R49" s="246"/>
      <c r="S49" s="246"/>
      <c r="T49" s="246"/>
      <c r="U49" s="246"/>
      <c r="V49" s="246"/>
      <c r="W49" s="246"/>
      <c r="X49" s="246"/>
      <c r="Y49" s="245"/>
      <c r="Z49" s="464"/>
      <c r="AA49" s="356" t="s">
        <v>673</v>
      </c>
    </row>
    <row r="50" spans="1:27" ht="146.25" x14ac:dyDescent="0.25">
      <c r="A50" s="488"/>
      <c r="B50" s="488"/>
      <c r="C50" s="537"/>
      <c r="D50" s="472"/>
      <c r="E50" s="496"/>
      <c r="F50" s="357"/>
      <c r="G50" s="357"/>
      <c r="H50" s="372"/>
      <c r="I50" s="539"/>
      <c r="J50" s="357"/>
      <c r="K50" s="245" t="s">
        <v>674</v>
      </c>
      <c r="L50" s="245" t="s">
        <v>675</v>
      </c>
      <c r="M50" s="351"/>
      <c r="N50" s="365"/>
      <c r="O50" s="365"/>
      <c r="P50" s="521"/>
      <c r="Q50" s="528"/>
      <c r="R50" s="246"/>
      <c r="S50" s="246"/>
      <c r="T50" s="246"/>
      <c r="U50" s="246"/>
      <c r="V50" s="246"/>
      <c r="W50" s="246"/>
      <c r="X50" s="246"/>
      <c r="Y50" s="245"/>
      <c r="Z50" s="464"/>
      <c r="AA50" s="357"/>
    </row>
    <row r="51" spans="1:27" ht="146.25" x14ac:dyDescent="0.25">
      <c r="A51" s="488"/>
      <c r="B51" s="488"/>
      <c r="C51" s="537"/>
      <c r="D51" s="472"/>
      <c r="E51" s="540"/>
      <c r="F51" s="358"/>
      <c r="G51" s="358"/>
      <c r="H51" s="374"/>
      <c r="I51" s="541"/>
      <c r="J51" s="358"/>
      <c r="K51" s="245" t="s">
        <v>676</v>
      </c>
      <c r="L51" s="245" t="s">
        <v>677</v>
      </c>
      <c r="M51" s="351"/>
      <c r="N51" s="367"/>
      <c r="O51" s="367"/>
      <c r="P51" s="524"/>
      <c r="Q51" s="529"/>
      <c r="R51" s="351"/>
      <c r="S51" s="351"/>
      <c r="T51" s="351"/>
      <c r="U51" s="351"/>
      <c r="V51" s="351"/>
      <c r="W51" s="351"/>
      <c r="X51" s="351"/>
      <c r="Y51" s="245" t="s">
        <v>606</v>
      </c>
      <c r="Z51" s="463"/>
      <c r="AA51" s="358"/>
    </row>
    <row r="52" spans="1:27" ht="123.75" x14ac:dyDescent="0.25">
      <c r="A52" s="488"/>
      <c r="B52" s="488"/>
      <c r="C52" s="537"/>
      <c r="D52" s="472"/>
      <c r="E52" s="542"/>
      <c r="F52" s="520" t="s">
        <v>678</v>
      </c>
      <c r="G52" s="356" t="s">
        <v>679</v>
      </c>
      <c r="H52" s="370">
        <v>736</v>
      </c>
      <c r="I52" s="538">
        <v>184</v>
      </c>
      <c r="J52" s="356"/>
      <c r="K52" s="348" t="s">
        <v>680</v>
      </c>
      <c r="L52" s="348" t="s">
        <v>681</v>
      </c>
      <c r="M52" s="351"/>
      <c r="N52" s="362"/>
      <c r="O52" s="362"/>
      <c r="P52" s="360"/>
      <c r="Q52" s="362">
        <v>6651800000</v>
      </c>
      <c r="R52" s="351"/>
      <c r="S52" s="351"/>
      <c r="T52" s="351"/>
      <c r="U52" s="351"/>
      <c r="V52" s="351"/>
      <c r="W52" s="351"/>
      <c r="X52" s="351"/>
      <c r="Y52" s="245"/>
      <c r="Z52" s="463"/>
      <c r="AA52" s="356" t="s">
        <v>673</v>
      </c>
    </row>
    <row r="53" spans="1:27" ht="123.75" x14ac:dyDescent="0.25">
      <c r="A53" s="488"/>
      <c r="B53" s="488"/>
      <c r="C53" s="537"/>
      <c r="D53" s="472"/>
      <c r="E53" s="542"/>
      <c r="F53" s="522"/>
      <c r="G53" s="357"/>
      <c r="H53" s="372"/>
      <c r="I53" s="539"/>
      <c r="J53" s="357"/>
      <c r="K53" s="348" t="s">
        <v>682</v>
      </c>
      <c r="L53" s="348" t="s">
        <v>683</v>
      </c>
      <c r="M53" s="351"/>
      <c r="N53" s="365"/>
      <c r="O53" s="365"/>
      <c r="P53" s="521"/>
      <c r="Q53" s="365"/>
      <c r="R53" s="351"/>
      <c r="S53" s="351"/>
      <c r="T53" s="351"/>
      <c r="U53" s="351"/>
      <c r="V53" s="351"/>
      <c r="W53" s="351"/>
      <c r="X53" s="351"/>
      <c r="Y53" s="245"/>
      <c r="Z53" s="463"/>
      <c r="AA53" s="357"/>
    </row>
    <row r="54" spans="1:27" ht="123.75" x14ac:dyDescent="0.25">
      <c r="A54" s="488"/>
      <c r="B54" s="488"/>
      <c r="C54" s="543"/>
      <c r="D54" s="544"/>
      <c r="E54" s="545"/>
      <c r="F54" s="522"/>
      <c r="G54" s="358"/>
      <c r="H54" s="374"/>
      <c r="I54" s="541"/>
      <c r="J54" s="358"/>
      <c r="K54" s="348" t="s">
        <v>684</v>
      </c>
      <c r="L54" s="348" t="s">
        <v>685</v>
      </c>
      <c r="M54" s="351"/>
      <c r="N54" s="367"/>
      <c r="O54" s="367"/>
      <c r="P54" s="521"/>
      <c r="Q54" s="365"/>
      <c r="R54" s="351"/>
      <c r="S54" s="351"/>
      <c r="T54" s="351"/>
      <c r="U54" s="351"/>
      <c r="V54" s="351"/>
      <c r="W54" s="351"/>
      <c r="X54" s="351"/>
      <c r="Y54" s="245" t="s">
        <v>606</v>
      </c>
      <c r="Z54" s="464"/>
      <c r="AA54" s="358"/>
    </row>
    <row r="55" spans="1:27" ht="78.75" x14ac:dyDescent="0.25">
      <c r="A55" s="488"/>
      <c r="B55" s="488"/>
      <c r="C55" s="546"/>
      <c r="D55" s="544"/>
      <c r="E55" s="547"/>
      <c r="F55" s="522"/>
      <c r="G55" s="356" t="s">
        <v>686</v>
      </c>
      <c r="H55" s="370">
        <v>824</v>
      </c>
      <c r="I55" s="538">
        <v>418</v>
      </c>
      <c r="J55" s="362"/>
      <c r="K55" s="348" t="s">
        <v>687</v>
      </c>
      <c r="L55" s="348" t="s">
        <v>688</v>
      </c>
      <c r="M55" s="351"/>
      <c r="N55" s="362"/>
      <c r="O55" s="362"/>
      <c r="P55" s="521"/>
      <c r="Q55" s="365"/>
      <c r="R55" s="360"/>
      <c r="S55" s="351"/>
      <c r="T55" s="351"/>
      <c r="U55" s="351"/>
      <c r="V55" s="351"/>
      <c r="W55" s="351"/>
      <c r="X55" s="351"/>
      <c r="Y55" s="245"/>
      <c r="Z55" s="464"/>
      <c r="AA55" s="356"/>
    </row>
    <row r="56" spans="1:27" ht="78.75" x14ac:dyDescent="0.25">
      <c r="A56" s="488"/>
      <c r="B56" s="488"/>
      <c r="C56" s="546"/>
      <c r="D56" s="544"/>
      <c r="E56" s="547"/>
      <c r="F56" s="522"/>
      <c r="G56" s="357"/>
      <c r="H56" s="372"/>
      <c r="I56" s="539"/>
      <c r="J56" s="365"/>
      <c r="K56" s="348" t="s">
        <v>689</v>
      </c>
      <c r="L56" s="348" t="s">
        <v>690</v>
      </c>
      <c r="M56" s="351"/>
      <c r="N56" s="365"/>
      <c r="O56" s="365"/>
      <c r="P56" s="521"/>
      <c r="Q56" s="365"/>
      <c r="R56" s="360"/>
      <c r="S56" s="351"/>
      <c r="T56" s="351"/>
      <c r="U56" s="351"/>
      <c r="V56" s="351"/>
      <c r="W56" s="351"/>
      <c r="X56" s="351"/>
      <c r="Y56" s="245"/>
      <c r="Z56" s="464"/>
      <c r="AA56" s="357"/>
    </row>
    <row r="57" spans="1:27" ht="78.75" x14ac:dyDescent="0.25">
      <c r="A57" s="488"/>
      <c r="B57" s="488"/>
      <c r="C57" s="546"/>
      <c r="D57" s="544"/>
      <c r="E57" s="547"/>
      <c r="F57" s="522"/>
      <c r="G57" s="358"/>
      <c r="H57" s="374"/>
      <c r="I57" s="541"/>
      <c r="J57" s="367"/>
      <c r="K57" s="348" t="s">
        <v>691</v>
      </c>
      <c r="L57" s="348" t="s">
        <v>692</v>
      </c>
      <c r="M57" s="351"/>
      <c r="N57" s="367"/>
      <c r="O57" s="367"/>
      <c r="P57" s="521"/>
      <c r="Q57" s="365"/>
      <c r="R57" s="360"/>
      <c r="S57" s="351"/>
      <c r="T57" s="351"/>
      <c r="U57" s="351"/>
      <c r="V57" s="351"/>
      <c r="W57" s="351"/>
      <c r="X57" s="351"/>
      <c r="Y57" s="245"/>
      <c r="Z57" s="464"/>
      <c r="AA57" s="358"/>
    </row>
    <row r="58" spans="1:27" ht="180" x14ac:dyDescent="0.25">
      <c r="A58" s="488"/>
      <c r="B58" s="488"/>
      <c r="C58" s="546"/>
      <c r="D58" s="544"/>
      <c r="E58" s="547"/>
      <c r="F58" s="522"/>
      <c r="G58" s="356" t="s">
        <v>693</v>
      </c>
      <c r="H58" s="370">
        <v>1600</v>
      </c>
      <c r="I58" s="538">
        <v>800</v>
      </c>
      <c r="J58" s="524"/>
      <c r="K58" s="397" t="s">
        <v>694</v>
      </c>
      <c r="L58" s="397" t="s">
        <v>695</v>
      </c>
      <c r="M58" s="351"/>
      <c r="N58" s="362"/>
      <c r="O58" s="362"/>
      <c r="P58" s="521"/>
      <c r="Q58" s="365"/>
      <c r="R58" s="360"/>
      <c r="S58" s="351"/>
      <c r="T58" s="351"/>
      <c r="U58" s="351"/>
      <c r="V58" s="351"/>
      <c r="W58" s="351"/>
      <c r="X58" s="351"/>
      <c r="Y58" s="245"/>
      <c r="Z58" s="464"/>
      <c r="AA58" s="356"/>
    </row>
    <row r="59" spans="1:27" ht="180" x14ac:dyDescent="0.25">
      <c r="A59" s="488"/>
      <c r="B59" s="488"/>
      <c r="C59" s="546"/>
      <c r="D59" s="544"/>
      <c r="E59" s="547"/>
      <c r="F59" s="522"/>
      <c r="G59" s="357"/>
      <c r="H59" s="372"/>
      <c r="I59" s="539"/>
      <c r="J59" s="524"/>
      <c r="K59" s="397" t="s">
        <v>696</v>
      </c>
      <c r="L59" s="397" t="s">
        <v>697</v>
      </c>
      <c r="M59" s="351"/>
      <c r="N59" s="365"/>
      <c r="O59" s="365"/>
      <c r="P59" s="521"/>
      <c r="Q59" s="365"/>
      <c r="R59" s="360"/>
      <c r="S59" s="351"/>
      <c r="T59" s="351"/>
      <c r="U59" s="351"/>
      <c r="V59" s="351"/>
      <c r="W59" s="351"/>
      <c r="X59" s="351"/>
      <c r="Y59" s="245"/>
      <c r="Z59" s="464"/>
      <c r="AA59" s="357"/>
    </row>
    <row r="60" spans="1:27" ht="409.5" x14ac:dyDescent="0.25">
      <c r="A60" s="488"/>
      <c r="B60" s="488"/>
      <c r="C60" s="546"/>
      <c r="D60" s="548" t="s">
        <v>698</v>
      </c>
      <c r="E60" s="547"/>
      <c r="F60" s="522"/>
      <c r="G60" s="358"/>
      <c r="H60" s="374"/>
      <c r="I60" s="541"/>
      <c r="J60" s="351"/>
      <c r="K60" s="397" t="s">
        <v>699</v>
      </c>
      <c r="L60" s="397" t="s">
        <v>700</v>
      </c>
      <c r="M60" s="351"/>
      <c r="N60" s="367"/>
      <c r="O60" s="367"/>
      <c r="P60" s="521"/>
      <c r="Q60" s="365"/>
      <c r="R60" s="360"/>
      <c r="S60" s="351"/>
      <c r="T60" s="351"/>
      <c r="U60" s="351"/>
      <c r="V60" s="351"/>
      <c r="W60" s="351"/>
      <c r="X60" s="351"/>
      <c r="Y60" s="245"/>
      <c r="Z60" s="464"/>
      <c r="AA60" s="358"/>
    </row>
    <row r="61" spans="1:27" ht="101.25" x14ac:dyDescent="0.25">
      <c r="A61" s="488"/>
      <c r="B61" s="488"/>
      <c r="C61" s="546"/>
      <c r="D61" s="549"/>
      <c r="E61" s="550"/>
      <c r="F61" s="522"/>
      <c r="G61" s="520" t="s">
        <v>701</v>
      </c>
      <c r="H61" s="370">
        <v>1000</v>
      </c>
      <c r="I61" s="362">
        <v>230</v>
      </c>
      <c r="J61" s="351"/>
      <c r="K61" s="397" t="s">
        <v>702</v>
      </c>
      <c r="L61" s="397" t="s">
        <v>703</v>
      </c>
      <c r="M61" s="351"/>
      <c r="N61" s="362"/>
      <c r="O61" s="362"/>
      <c r="P61" s="521"/>
      <c r="Q61" s="365"/>
      <c r="R61" s="360"/>
      <c r="S61" s="351"/>
      <c r="T61" s="351"/>
      <c r="U61" s="351"/>
      <c r="V61" s="360"/>
      <c r="W61" s="351"/>
      <c r="X61" s="351"/>
      <c r="Y61" s="245"/>
      <c r="Z61" s="464"/>
      <c r="AA61" s="356" t="s">
        <v>673</v>
      </c>
    </row>
    <row r="62" spans="1:27" ht="101.25" x14ac:dyDescent="0.25">
      <c r="A62" s="488"/>
      <c r="B62" s="488"/>
      <c r="C62" s="546"/>
      <c r="D62" s="549"/>
      <c r="E62" s="550"/>
      <c r="F62" s="522"/>
      <c r="G62" s="522"/>
      <c r="H62" s="372"/>
      <c r="I62" s="365"/>
      <c r="J62" s="351"/>
      <c r="K62" s="397" t="s">
        <v>704</v>
      </c>
      <c r="L62" s="397" t="s">
        <v>705</v>
      </c>
      <c r="M62" s="351"/>
      <c r="N62" s="365"/>
      <c r="O62" s="365"/>
      <c r="P62" s="521"/>
      <c r="Q62" s="365"/>
      <c r="R62" s="360"/>
      <c r="S62" s="351"/>
      <c r="T62" s="351"/>
      <c r="U62" s="351"/>
      <c r="V62" s="360"/>
      <c r="W62" s="351"/>
      <c r="X62" s="351"/>
      <c r="Y62" s="245"/>
      <c r="Z62" s="464"/>
      <c r="AA62" s="357"/>
    </row>
    <row r="63" spans="1:27" ht="409.5" x14ac:dyDescent="0.25">
      <c r="A63" s="488"/>
      <c r="B63" s="488"/>
      <c r="C63" s="551"/>
      <c r="D63" s="551" t="s">
        <v>706</v>
      </c>
      <c r="E63" s="488"/>
      <c r="F63" s="522"/>
      <c r="G63" s="523"/>
      <c r="H63" s="374"/>
      <c r="I63" s="367"/>
      <c r="J63" s="351"/>
      <c r="K63" s="397" t="s">
        <v>707</v>
      </c>
      <c r="L63" s="397" t="s">
        <v>708</v>
      </c>
      <c r="M63" s="351"/>
      <c r="N63" s="367"/>
      <c r="O63" s="367"/>
      <c r="P63" s="521"/>
      <c r="Q63" s="365"/>
      <c r="R63" s="246"/>
      <c r="S63" s="246"/>
      <c r="T63" s="246"/>
      <c r="U63" s="246"/>
      <c r="V63" s="552"/>
      <c r="W63" s="246"/>
      <c r="X63" s="246"/>
      <c r="Y63" s="348"/>
      <c r="Z63" s="464"/>
      <c r="AA63" s="358"/>
    </row>
    <row r="64" spans="1:27" ht="157.5" x14ac:dyDescent="0.25">
      <c r="A64" s="488"/>
      <c r="B64" s="488"/>
      <c r="C64" s="551"/>
      <c r="D64" s="551"/>
      <c r="E64" s="488"/>
      <c r="F64" s="522"/>
      <c r="G64" s="520" t="s">
        <v>709</v>
      </c>
      <c r="H64" s="370">
        <v>6000</v>
      </c>
      <c r="I64" s="362">
        <v>1800</v>
      </c>
      <c r="J64" s="362"/>
      <c r="K64" s="397" t="s">
        <v>710</v>
      </c>
      <c r="L64" s="397" t="s">
        <v>711</v>
      </c>
      <c r="M64" s="351"/>
      <c r="N64" s="362"/>
      <c r="O64" s="362"/>
      <c r="P64" s="521"/>
      <c r="Q64" s="365"/>
      <c r="R64" s="246"/>
      <c r="S64" s="246"/>
      <c r="T64" s="246"/>
      <c r="U64" s="246"/>
      <c r="V64" s="552"/>
      <c r="W64" s="246"/>
      <c r="X64" s="246"/>
      <c r="Y64" s="348"/>
      <c r="Z64" s="464"/>
      <c r="AA64" s="356" t="s">
        <v>673</v>
      </c>
    </row>
    <row r="65" spans="1:27" ht="157.5" x14ac:dyDescent="0.25">
      <c r="A65" s="488"/>
      <c r="B65" s="488"/>
      <c r="C65" s="551"/>
      <c r="D65" s="551"/>
      <c r="E65" s="488"/>
      <c r="F65" s="522"/>
      <c r="G65" s="522"/>
      <c r="H65" s="372"/>
      <c r="I65" s="365"/>
      <c r="J65" s="365"/>
      <c r="K65" s="397" t="s">
        <v>712</v>
      </c>
      <c r="L65" s="397" t="s">
        <v>713</v>
      </c>
      <c r="M65" s="351"/>
      <c r="N65" s="365"/>
      <c r="O65" s="365"/>
      <c r="P65" s="521"/>
      <c r="Q65" s="365"/>
      <c r="R65" s="246"/>
      <c r="S65" s="246"/>
      <c r="T65" s="246"/>
      <c r="U65" s="246"/>
      <c r="V65" s="552"/>
      <c r="W65" s="246"/>
      <c r="X65" s="246"/>
      <c r="Y65" s="348"/>
      <c r="Z65" s="464"/>
      <c r="AA65" s="357"/>
    </row>
    <row r="66" spans="1:27" ht="157.5" x14ac:dyDescent="0.25">
      <c r="A66" s="488"/>
      <c r="B66" s="488"/>
      <c r="C66" s="551"/>
      <c r="D66" s="551"/>
      <c r="E66" s="488"/>
      <c r="F66" s="522"/>
      <c r="G66" s="523"/>
      <c r="H66" s="374"/>
      <c r="I66" s="367"/>
      <c r="J66" s="367"/>
      <c r="K66" s="397" t="s">
        <v>714</v>
      </c>
      <c r="L66" s="397" t="s">
        <v>715</v>
      </c>
      <c r="M66" s="351"/>
      <c r="N66" s="367"/>
      <c r="O66" s="367"/>
      <c r="P66" s="521"/>
      <c r="Q66" s="365"/>
      <c r="R66" s="246"/>
      <c r="S66" s="246"/>
      <c r="T66" s="246"/>
      <c r="U66" s="246"/>
      <c r="V66" s="246"/>
      <c r="W66" s="246"/>
      <c r="X66" s="246"/>
      <c r="Y66" s="348"/>
      <c r="Z66" s="464"/>
      <c r="AA66" s="358"/>
    </row>
    <row r="67" spans="1:27" ht="146.25" x14ac:dyDescent="0.25">
      <c r="A67" s="488"/>
      <c r="B67" s="488"/>
      <c r="C67" s="551"/>
      <c r="D67" s="551"/>
      <c r="E67" s="488"/>
      <c r="F67" s="522"/>
      <c r="G67" s="520" t="s">
        <v>716</v>
      </c>
      <c r="H67" s="370">
        <v>1800</v>
      </c>
      <c r="I67" s="362">
        <v>1200</v>
      </c>
      <c r="J67" s="362"/>
      <c r="K67" s="553" t="s">
        <v>717</v>
      </c>
      <c r="L67" s="553" t="s">
        <v>718</v>
      </c>
      <c r="M67" s="351"/>
      <c r="N67" s="362"/>
      <c r="O67" s="362"/>
      <c r="P67" s="521"/>
      <c r="Q67" s="365"/>
      <c r="R67" s="246"/>
      <c r="S67" s="246"/>
      <c r="T67" s="246"/>
      <c r="U67" s="246"/>
      <c r="V67" s="246"/>
      <c r="W67" s="246"/>
      <c r="X67" s="246"/>
      <c r="Y67" s="348"/>
      <c r="Z67" s="464"/>
      <c r="AA67" s="356"/>
    </row>
    <row r="68" spans="1:27" ht="146.25" x14ac:dyDescent="0.25">
      <c r="A68" s="488"/>
      <c r="B68" s="488"/>
      <c r="C68" s="551"/>
      <c r="D68" s="551"/>
      <c r="E68" s="488"/>
      <c r="F68" s="522"/>
      <c r="G68" s="522"/>
      <c r="H68" s="372"/>
      <c r="I68" s="365"/>
      <c r="J68" s="365"/>
      <c r="K68" s="553" t="s">
        <v>719</v>
      </c>
      <c r="L68" s="553" t="s">
        <v>720</v>
      </c>
      <c r="M68" s="351"/>
      <c r="N68" s="365"/>
      <c r="O68" s="365"/>
      <c r="P68" s="521"/>
      <c r="Q68" s="365"/>
      <c r="R68" s="246"/>
      <c r="S68" s="246"/>
      <c r="T68" s="246"/>
      <c r="U68" s="246"/>
      <c r="V68" s="246"/>
      <c r="W68" s="246"/>
      <c r="X68" s="246"/>
      <c r="Y68" s="348"/>
      <c r="Z68" s="464"/>
      <c r="AA68" s="357"/>
    </row>
    <row r="69" spans="1:27" ht="146.25" x14ac:dyDescent="0.25">
      <c r="A69" s="488"/>
      <c r="B69" s="488"/>
      <c r="C69" s="551"/>
      <c r="D69" s="551"/>
      <c r="E69" s="488"/>
      <c r="F69" s="522"/>
      <c r="G69" s="523"/>
      <c r="H69" s="374"/>
      <c r="I69" s="367"/>
      <c r="J69" s="367"/>
      <c r="K69" s="553" t="s">
        <v>721</v>
      </c>
      <c r="L69" s="553" t="s">
        <v>722</v>
      </c>
      <c r="M69" s="351"/>
      <c r="N69" s="367"/>
      <c r="O69" s="367"/>
      <c r="P69" s="521"/>
      <c r="Q69" s="365"/>
      <c r="R69" s="246"/>
      <c r="S69" s="246"/>
      <c r="T69" s="246"/>
      <c r="U69" s="246"/>
      <c r="V69" s="246"/>
      <c r="W69" s="246"/>
      <c r="X69" s="246"/>
      <c r="Y69" s="348"/>
      <c r="Z69" s="464"/>
      <c r="AA69" s="358"/>
    </row>
    <row r="70" spans="1:27" ht="101.25" x14ac:dyDescent="0.25">
      <c r="A70" s="488"/>
      <c r="B70" s="488"/>
      <c r="C70" s="551"/>
      <c r="D70" s="551"/>
      <c r="E70" s="488"/>
      <c r="F70" s="522"/>
      <c r="G70" s="554" t="s">
        <v>723</v>
      </c>
      <c r="H70" s="370">
        <v>400</v>
      </c>
      <c r="I70" s="362">
        <v>200</v>
      </c>
      <c r="J70" s="362"/>
      <c r="K70" s="554" t="s">
        <v>724</v>
      </c>
      <c r="L70" s="554" t="s">
        <v>725</v>
      </c>
      <c r="M70" s="351"/>
      <c r="N70" s="362"/>
      <c r="O70" s="362"/>
      <c r="P70" s="521"/>
      <c r="Q70" s="365"/>
      <c r="R70" s="246"/>
      <c r="S70" s="246"/>
      <c r="T70" s="246"/>
      <c r="U70" s="246"/>
      <c r="V70" s="246"/>
      <c r="W70" s="246"/>
      <c r="X70" s="246"/>
      <c r="Y70" s="348"/>
      <c r="Z70" s="464"/>
      <c r="AA70" s="356"/>
    </row>
    <row r="71" spans="1:27" ht="101.25" x14ac:dyDescent="0.25">
      <c r="A71" s="488"/>
      <c r="B71" s="488"/>
      <c r="C71" s="551"/>
      <c r="D71" s="551"/>
      <c r="E71" s="488"/>
      <c r="F71" s="522"/>
      <c r="G71" s="555"/>
      <c r="H71" s="372"/>
      <c r="I71" s="365"/>
      <c r="J71" s="365"/>
      <c r="K71" s="554" t="s">
        <v>726</v>
      </c>
      <c r="L71" s="554" t="s">
        <v>727</v>
      </c>
      <c r="M71" s="351"/>
      <c r="N71" s="365"/>
      <c r="O71" s="365"/>
      <c r="P71" s="521"/>
      <c r="Q71" s="365"/>
      <c r="R71" s="246"/>
      <c r="S71" s="246"/>
      <c r="T71" s="246"/>
      <c r="U71" s="246"/>
      <c r="V71" s="246"/>
      <c r="W71" s="246"/>
      <c r="X71" s="246"/>
      <c r="Y71" s="348"/>
      <c r="Z71" s="464"/>
      <c r="AA71" s="357"/>
    </row>
    <row r="72" spans="1:27" ht="101.25" x14ac:dyDescent="0.25">
      <c r="A72" s="488"/>
      <c r="B72" s="488"/>
      <c r="C72" s="551"/>
      <c r="D72" s="551"/>
      <c r="E72" s="488"/>
      <c r="F72" s="522"/>
      <c r="G72" s="556"/>
      <c r="H72" s="374"/>
      <c r="I72" s="367"/>
      <c r="J72" s="367"/>
      <c r="K72" s="554" t="s">
        <v>728</v>
      </c>
      <c r="L72" s="554" t="s">
        <v>729</v>
      </c>
      <c r="M72" s="351"/>
      <c r="N72" s="367"/>
      <c r="O72" s="367"/>
      <c r="P72" s="521"/>
      <c r="Q72" s="365"/>
      <c r="R72" s="246"/>
      <c r="S72" s="246"/>
      <c r="T72" s="246"/>
      <c r="U72" s="246"/>
      <c r="V72" s="246"/>
      <c r="W72" s="246"/>
      <c r="X72" s="246"/>
      <c r="Y72" s="348"/>
      <c r="Z72" s="464"/>
      <c r="AA72" s="358"/>
    </row>
    <row r="73" spans="1:27" ht="101.25" x14ac:dyDescent="0.25">
      <c r="A73" s="488"/>
      <c r="B73" s="488"/>
      <c r="C73" s="551"/>
      <c r="D73" s="551"/>
      <c r="E73" s="488"/>
      <c r="F73" s="522"/>
      <c r="G73" s="520" t="s">
        <v>730</v>
      </c>
      <c r="H73" s="370">
        <v>240</v>
      </c>
      <c r="I73" s="362">
        <v>90</v>
      </c>
      <c r="J73" s="362"/>
      <c r="K73" s="554" t="s">
        <v>731</v>
      </c>
      <c r="L73" s="554" t="s">
        <v>732</v>
      </c>
      <c r="M73" s="351"/>
      <c r="N73" s="362"/>
      <c r="O73" s="362"/>
      <c r="P73" s="521"/>
      <c r="Q73" s="365"/>
      <c r="R73" s="246"/>
      <c r="S73" s="246"/>
      <c r="T73" s="246"/>
      <c r="U73" s="246"/>
      <c r="V73" s="246"/>
      <c r="W73" s="246"/>
      <c r="X73" s="246"/>
      <c r="Y73" s="348"/>
      <c r="Z73" s="464"/>
      <c r="AA73" s="356"/>
    </row>
    <row r="74" spans="1:27" ht="101.25" x14ac:dyDescent="0.25">
      <c r="A74" s="488"/>
      <c r="B74" s="488"/>
      <c r="C74" s="551"/>
      <c r="D74" s="551"/>
      <c r="E74" s="488"/>
      <c r="F74" s="522"/>
      <c r="G74" s="522"/>
      <c r="H74" s="372"/>
      <c r="I74" s="365"/>
      <c r="J74" s="365"/>
      <c r="K74" s="554" t="s">
        <v>733</v>
      </c>
      <c r="L74" s="554" t="s">
        <v>734</v>
      </c>
      <c r="M74" s="351"/>
      <c r="N74" s="365"/>
      <c r="O74" s="365"/>
      <c r="P74" s="521"/>
      <c r="Q74" s="365"/>
      <c r="R74" s="246"/>
      <c r="S74" s="246"/>
      <c r="T74" s="246"/>
      <c r="U74" s="246"/>
      <c r="V74" s="246"/>
      <c r="W74" s="246"/>
      <c r="X74" s="246"/>
      <c r="Y74" s="348"/>
      <c r="Z74" s="464"/>
      <c r="AA74" s="357"/>
    </row>
    <row r="75" spans="1:27" ht="101.25" x14ac:dyDescent="0.25">
      <c r="A75" s="488"/>
      <c r="B75" s="488"/>
      <c r="C75" s="551"/>
      <c r="D75" s="551"/>
      <c r="E75" s="488"/>
      <c r="F75" s="522"/>
      <c r="G75" s="523"/>
      <c r="H75" s="374"/>
      <c r="I75" s="367"/>
      <c r="J75" s="367"/>
      <c r="K75" s="554" t="s">
        <v>735</v>
      </c>
      <c r="L75" s="554" t="s">
        <v>736</v>
      </c>
      <c r="M75" s="351"/>
      <c r="N75" s="367"/>
      <c r="O75" s="367"/>
      <c r="P75" s="521"/>
      <c r="Q75" s="365"/>
      <c r="R75" s="246"/>
      <c r="S75" s="246"/>
      <c r="T75" s="246"/>
      <c r="U75" s="246"/>
      <c r="V75" s="246"/>
      <c r="W75" s="246"/>
      <c r="X75" s="246"/>
      <c r="Y75" s="348"/>
      <c r="Z75" s="464"/>
      <c r="AA75" s="358"/>
    </row>
    <row r="76" spans="1:27" ht="112.5" x14ac:dyDescent="0.25">
      <c r="A76" s="488"/>
      <c r="B76" s="488"/>
      <c r="C76" s="551"/>
      <c r="D76" s="551"/>
      <c r="E76" s="488"/>
      <c r="F76" s="522"/>
      <c r="G76" s="520" t="s">
        <v>737</v>
      </c>
      <c r="H76" s="370">
        <v>100</v>
      </c>
      <c r="I76" s="362">
        <v>100</v>
      </c>
      <c r="J76" s="362"/>
      <c r="K76" s="554" t="s">
        <v>738</v>
      </c>
      <c r="L76" s="554" t="s">
        <v>739</v>
      </c>
      <c r="M76" s="351"/>
      <c r="N76" s="362"/>
      <c r="O76" s="362"/>
      <c r="P76" s="521"/>
      <c r="Q76" s="365"/>
      <c r="R76" s="246"/>
      <c r="S76" s="246"/>
      <c r="T76" s="246"/>
      <c r="U76" s="246"/>
      <c r="V76" s="246"/>
      <c r="W76" s="246"/>
      <c r="X76" s="246"/>
      <c r="Y76" s="348"/>
      <c r="Z76" s="464"/>
      <c r="AA76" s="356"/>
    </row>
    <row r="77" spans="1:27" ht="112.5" x14ac:dyDescent="0.25">
      <c r="A77" s="488"/>
      <c r="B77" s="488"/>
      <c r="C77" s="551"/>
      <c r="D77" s="551"/>
      <c r="E77" s="488"/>
      <c r="F77" s="522"/>
      <c r="G77" s="522"/>
      <c r="H77" s="372"/>
      <c r="I77" s="365"/>
      <c r="J77" s="365"/>
      <c r="K77" s="554" t="s">
        <v>740</v>
      </c>
      <c r="L77" s="554" t="s">
        <v>741</v>
      </c>
      <c r="M77" s="351"/>
      <c r="N77" s="365"/>
      <c r="O77" s="365"/>
      <c r="P77" s="521"/>
      <c r="Q77" s="365"/>
      <c r="R77" s="246"/>
      <c r="S77" s="246"/>
      <c r="T77" s="246"/>
      <c r="U77" s="246"/>
      <c r="V77" s="246"/>
      <c r="W77" s="246"/>
      <c r="X77" s="246"/>
      <c r="Y77" s="348"/>
      <c r="Z77" s="464"/>
      <c r="AA77" s="357"/>
    </row>
    <row r="78" spans="1:27" ht="112.5" x14ac:dyDescent="0.25">
      <c r="A78" s="488"/>
      <c r="B78" s="488"/>
      <c r="C78" s="551"/>
      <c r="D78" s="551"/>
      <c r="E78" s="488"/>
      <c r="F78" s="522"/>
      <c r="G78" s="523"/>
      <c r="H78" s="374"/>
      <c r="I78" s="367"/>
      <c r="J78" s="367"/>
      <c r="K78" s="554" t="s">
        <v>742</v>
      </c>
      <c r="L78" s="554" t="s">
        <v>743</v>
      </c>
      <c r="M78" s="351"/>
      <c r="N78" s="367"/>
      <c r="O78" s="367"/>
      <c r="P78" s="521"/>
      <c r="Q78" s="365"/>
      <c r="R78" s="246"/>
      <c r="S78" s="246"/>
      <c r="T78" s="246"/>
      <c r="U78" s="246"/>
      <c r="V78" s="246"/>
      <c r="W78" s="246"/>
      <c r="X78" s="246"/>
      <c r="Y78" s="348"/>
      <c r="Z78" s="464"/>
      <c r="AA78" s="358"/>
    </row>
    <row r="79" spans="1:27" ht="101.25" x14ac:dyDescent="0.25">
      <c r="A79" s="488"/>
      <c r="B79" s="488"/>
      <c r="C79" s="551"/>
      <c r="D79" s="551"/>
      <c r="E79" s="488"/>
      <c r="F79" s="522"/>
      <c r="G79" s="520" t="s">
        <v>951</v>
      </c>
      <c r="H79" s="370">
        <v>240</v>
      </c>
      <c r="I79" s="362">
        <v>90</v>
      </c>
      <c r="J79" s="362"/>
      <c r="K79" s="554" t="s">
        <v>731</v>
      </c>
      <c r="L79" s="554" t="s">
        <v>732</v>
      </c>
      <c r="M79" s="351"/>
      <c r="N79" s="362"/>
      <c r="O79" s="362"/>
      <c r="P79" s="521"/>
      <c r="Q79" s="365"/>
      <c r="R79" s="246"/>
      <c r="S79" s="246"/>
      <c r="T79" s="246"/>
      <c r="U79" s="246"/>
      <c r="V79" s="246"/>
      <c r="W79" s="246"/>
      <c r="X79" s="246"/>
      <c r="Y79" s="348"/>
      <c r="Z79" s="464"/>
      <c r="AA79" s="356" t="s">
        <v>673</v>
      </c>
    </row>
    <row r="80" spans="1:27" ht="101.25" x14ac:dyDescent="0.25">
      <c r="A80" s="488"/>
      <c r="B80" s="488"/>
      <c r="C80" s="551"/>
      <c r="D80" s="551"/>
      <c r="E80" s="488"/>
      <c r="F80" s="522"/>
      <c r="G80" s="522"/>
      <c r="H80" s="372"/>
      <c r="I80" s="365"/>
      <c r="J80" s="365"/>
      <c r="K80" s="554" t="s">
        <v>733</v>
      </c>
      <c r="L80" s="554" t="s">
        <v>734</v>
      </c>
      <c r="M80" s="351"/>
      <c r="N80" s="365"/>
      <c r="O80" s="365"/>
      <c r="P80" s="521"/>
      <c r="Q80" s="365"/>
      <c r="R80" s="246"/>
      <c r="S80" s="246"/>
      <c r="T80" s="246"/>
      <c r="U80" s="246"/>
      <c r="V80" s="246"/>
      <c r="W80" s="246"/>
      <c r="X80" s="246"/>
      <c r="Y80" s="348"/>
      <c r="Z80" s="464"/>
      <c r="AA80" s="357"/>
    </row>
    <row r="81" spans="1:27" ht="258.75" x14ac:dyDescent="0.25">
      <c r="A81" s="488"/>
      <c r="B81" s="488"/>
      <c r="C81" s="551"/>
      <c r="D81" s="551" t="s">
        <v>952</v>
      </c>
      <c r="E81" s="488"/>
      <c r="F81" s="522"/>
      <c r="G81" s="523"/>
      <c r="H81" s="374"/>
      <c r="I81" s="367"/>
      <c r="J81" s="367"/>
      <c r="K81" s="554" t="s">
        <v>735</v>
      </c>
      <c r="L81" s="554" t="s">
        <v>744</v>
      </c>
      <c r="M81" s="351"/>
      <c r="N81" s="367"/>
      <c r="O81" s="367"/>
      <c r="P81" s="521"/>
      <c r="Q81" s="365"/>
      <c r="R81" s="246"/>
      <c r="S81" s="246"/>
      <c r="T81" s="246"/>
      <c r="U81" s="246"/>
      <c r="V81" s="246"/>
      <c r="W81" s="246"/>
      <c r="X81" s="246"/>
      <c r="Y81" s="348"/>
      <c r="Z81" s="464"/>
      <c r="AA81" s="358"/>
    </row>
    <row r="82" spans="1:27" ht="101.25" x14ac:dyDescent="0.25">
      <c r="A82" s="488"/>
      <c r="B82" s="488"/>
      <c r="C82" s="551"/>
      <c r="D82" s="551"/>
      <c r="E82" s="488"/>
      <c r="F82" s="522"/>
      <c r="G82" s="520" t="s">
        <v>745</v>
      </c>
      <c r="H82" s="370">
        <v>230</v>
      </c>
      <c r="I82" s="362">
        <v>80</v>
      </c>
      <c r="J82" s="362"/>
      <c r="K82" s="554" t="s">
        <v>746</v>
      </c>
      <c r="L82" s="554" t="s">
        <v>747</v>
      </c>
      <c r="M82" s="351"/>
      <c r="N82" s="362"/>
      <c r="O82" s="362"/>
      <c r="P82" s="521"/>
      <c r="Q82" s="365"/>
      <c r="R82" s="246"/>
      <c r="S82" s="246"/>
      <c r="T82" s="246"/>
      <c r="U82" s="246"/>
      <c r="V82" s="246"/>
      <c r="W82" s="246"/>
      <c r="X82" s="246"/>
      <c r="Y82" s="348"/>
      <c r="Z82" s="464"/>
      <c r="AA82" s="356" t="s">
        <v>748</v>
      </c>
    </row>
    <row r="83" spans="1:27" ht="101.25" x14ac:dyDescent="0.25">
      <c r="A83" s="488"/>
      <c r="B83" s="488"/>
      <c r="C83" s="551"/>
      <c r="D83" s="551"/>
      <c r="E83" s="488"/>
      <c r="F83" s="522"/>
      <c r="G83" s="522"/>
      <c r="H83" s="372"/>
      <c r="I83" s="365"/>
      <c r="J83" s="365"/>
      <c r="K83" s="554" t="s">
        <v>749</v>
      </c>
      <c r="L83" s="554" t="s">
        <v>750</v>
      </c>
      <c r="M83" s="351"/>
      <c r="N83" s="365"/>
      <c r="O83" s="365"/>
      <c r="P83" s="521"/>
      <c r="Q83" s="365"/>
      <c r="R83" s="246"/>
      <c r="S83" s="246"/>
      <c r="T83" s="246"/>
      <c r="U83" s="246"/>
      <c r="V83" s="246"/>
      <c r="W83" s="246"/>
      <c r="X83" s="246"/>
      <c r="Y83" s="348"/>
      <c r="Z83" s="464"/>
      <c r="AA83" s="357"/>
    </row>
    <row r="84" spans="1:27" ht="409.5" x14ac:dyDescent="0.25">
      <c r="A84" s="488"/>
      <c r="B84" s="488"/>
      <c r="C84" s="551"/>
      <c r="D84" s="551" t="s">
        <v>751</v>
      </c>
      <c r="E84" s="488"/>
      <c r="F84" s="522"/>
      <c r="G84" s="523"/>
      <c r="H84" s="374"/>
      <c r="I84" s="367"/>
      <c r="J84" s="367"/>
      <c r="K84" s="554" t="s">
        <v>752</v>
      </c>
      <c r="L84" s="554" t="s">
        <v>753</v>
      </c>
      <c r="M84" s="351"/>
      <c r="N84" s="367"/>
      <c r="O84" s="367"/>
      <c r="P84" s="521"/>
      <c r="Q84" s="365"/>
      <c r="R84" s="246"/>
      <c r="S84" s="246"/>
      <c r="T84" s="246"/>
      <c r="U84" s="246"/>
      <c r="V84" s="246"/>
      <c r="W84" s="246"/>
      <c r="X84" s="246"/>
      <c r="Y84" s="348"/>
      <c r="Z84" s="464"/>
      <c r="AA84" s="358"/>
    </row>
    <row r="85" spans="1:27" ht="112.5" x14ac:dyDescent="0.25">
      <c r="A85" s="488"/>
      <c r="B85" s="488"/>
      <c r="C85" s="551"/>
      <c r="D85" s="551"/>
      <c r="E85" s="488"/>
      <c r="F85" s="522"/>
      <c r="G85" s="520" t="s">
        <v>754</v>
      </c>
      <c r="H85" s="370">
        <v>105</v>
      </c>
      <c r="I85" s="362">
        <v>30</v>
      </c>
      <c r="J85" s="362"/>
      <c r="K85" s="554" t="s">
        <v>755</v>
      </c>
      <c r="L85" s="554" t="s">
        <v>756</v>
      </c>
      <c r="M85" s="351"/>
      <c r="N85" s="362"/>
      <c r="O85" s="362"/>
      <c r="P85" s="521"/>
      <c r="Q85" s="365"/>
      <c r="R85" s="246"/>
      <c r="S85" s="246"/>
      <c r="T85" s="246"/>
      <c r="U85" s="246"/>
      <c r="V85" s="246"/>
      <c r="W85" s="246"/>
      <c r="X85" s="246"/>
      <c r="Y85" s="348"/>
      <c r="Z85" s="464"/>
      <c r="AA85" s="356"/>
    </row>
    <row r="86" spans="1:27" ht="112.5" x14ac:dyDescent="0.25">
      <c r="A86" s="488"/>
      <c r="B86" s="488"/>
      <c r="C86" s="551"/>
      <c r="D86" s="551"/>
      <c r="E86" s="488"/>
      <c r="F86" s="522"/>
      <c r="G86" s="522"/>
      <c r="H86" s="372"/>
      <c r="I86" s="365"/>
      <c r="J86" s="365"/>
      <c r="K86" s="554" t="s">
        <v>757</v>
      </c>
      <c r="L86" s="554" t="s">
        <v>758</v>
      </c>
      <c r="M86" s="351"/>
      <c r="N86" s="365"/>
      <c r="O86" s="365"/>
      <c r="P86" s="521"/>
      <c r="Q86" s="365"/>
      <c r="R86" s="246"/>
      <c r="S86" s="246"/>
      <c r="T86" s="246"/>
      <c r="U86" s="246"/>
      <c r="V86" s="246"/>
      <c r="W86" s="246"/>
      <c r="X86" s="246"/>
      <c r="Y86" s="348"/>
      <c r="Z86" s="464"/>
      <c r="AA86" s="357"/>
    </row>
    <row r="87" spans="1:27" ht="112.5" x14ac:dyDescent="0.25">
      <c r="A87" s="488"/>
      <c r="B87" s="488"/>
      <c r="C87" s="551"/>
      <c r="D87" s="551"/>
      <c r="E87" s="488"/>
      <c r="F87" s="522"/>
      <c r="G87" s="523"/>
      <c r="H87" s="374"/>
      <c r="I87" s="367"/>
      <c r="J87" s="367"/>
      <c r="K87" s="554" t="s">
        <v>759</v>
      </c>
      <c r="L87" s="554" t="s">
        <v>760</v>
      </c>
      <c r="M87" s="351"/>
      <c r="N87" s="367"/>
      <c r="O87" s="367"/>
      <c r="P87" s="521"/>
      <c r="Q87" s="365"/>
      <c r="R87" s="246"/>
      <c r="S87" s="246"/>
      <c r="T87" s="246"/>
      <c r="U87" s="246"/>
      <c r="V87" s="246"/>
      <c r="W87" s="246"/>
      <c r="X87" s="246"/>
      <c r="Y87" s="348"/>
      <c r="Z87" s="464"/>
      <c r="AA87" s="358"/>
    </row>
    <row r="88" spans="1:27" ht="101.25" x14ac:dyDescent="0.25">
      <c r="A88" s="488"/>
      <c r="B88" s="488"/>
      <c r="C88" s="551"/>
      <c r="D88" s="551"/>
      <c r="E88" s="488"/>
      <c r="F88" s="522"/>
      <c r="G88" s="520" t="s">
        <v>761</v>
      </c>
      <c r="H88" s="370">
        <v>350</v>
      </c>
      <c r="I88" s="362">
        <v>350</v>
      </c>
      <c r="J88" s="362"/>
      <c r="K88" s="554" t="s">
        <v>762</v>
      </c>
      <c r="L88" s="554" t="s">
        <v>763</v>
      </c>
      <c r="M88" s="351"/>
      <c r="N88" s="362"/>
      <c r="O88" s="362"/>
      <c r="P88" s="521"/>
      <c r="Q88" s="365"/>
      <c r="R88" s="246"/>
      <c r="S88" s="246"/>
      <c r="T88" s="246"/>
      <c r="U88" s="246"/>
      <c r="V88" s="246"/>
      <c r="W88" s="246"/>
      <c r="X88" s="246"/>
      <c r="Y88" s="348"/>
      <c r="Z88" s="464"/>
      <c r="AA88" s="356"/>
    </row>
    <row r="89" spans="1:27" ht="101.25" x14ac:dyDescent="0.25">
      <c r="A89" s="488"/>
      <c r="B89" s="488"/>
      <c r="C89" s="551"/>
      <c r="D89" s="551"/>
      <c r="E89" s="488"/>
      <c r="F89" s="522"/>
      <c r="G89" s="522"/>
      <c r="H89" s="372"/>
      <c r="I89" s="365"/>
      <c r="J89" s="365"/>
      <c r="K89" s="554" t="s">
        <v>764</v>
      </c>
      <c r="L89" s="554" t="s">
        <v>765</v>
      </c>
      <c r="M89" s="351"/>
      <c r="N89" s="365"/>
      <c r="O89" s="365"/>
      <c r="P89" s="521"/>
      <c r="Q89" s="365"/>
      <c r="R89" s="246"/>
      <c r="S89" s="246"/>
      <c r="T89" s="246"/>
      <c r="U89" s="246"/>
      <c r="V89" s="246"/>
      <c r="W89" s="246"/>
      <c r="X89" s="246"/>
      <c r="Y89" s="348"/>
      <c r="Z89" s="464"/>
      <c r="AA89" s="357"/>
    </row>
    <row r="90" spans="1:27" ht="101.25" x14ac:dyDescent="0.25">
      <c r="A90" s="488"/>
      <c r="B90" s="488"/>
      <c r="C90" s="551"/>
      <c r="D90" s="551"/>
      <c r="E90" s="488"/>
      <c r="F90" s="522"/>
      <c r="G90" s="523"/>
      <c r="H90" s="374"/>
      <c r="I90" s="367"/>
      <c r="J90" s="367"/>
      <c r="K90" s="554" t="s">
        <v>766</v>
      </c>
      <c r="L90" s="554" t="s">
        <v>767</v>
      </c>
      <c r="M90" s="351"/>
      <c r="N90" s="367"/>
      <c r="O90" s="367"/>
      <c r="P90" s="521"/>
      <c r="Q90" s="365"/>
      <c r="R90" s="246"/>
      <c r="S90" s="246"/>
      <c r="T90" s="246"/>
      <c r="U90" s="246"/>
      <c r="V90" s="246"/>
      <c r="W90" s="246"/>
      <c r="X90" s="246"/>
      <c r="Y90" s="348"/>
      <c r="Z90" s="464"/>
      <c r="AA90" s="358"/>
    </row>
    <row r="91" spans="1:27" ht="67.5" x14ac:dyDescent="0.25">
      <c r="A91" s="488"/>
      <c r="B91" s="488"/>
      <c r="C91" s="551"/>
      <c r="D91" s="551"/>
      <c r="E91" s="488"/>
      <c r="F91" s="522"/>
      <c r="G91" s="520" t="s">
        <v>768</v>
      </c>
      <c r="H91" s="370">
        <v>483</v>
      </c>
      <c r="I91" s="362">
        <v>283</v>
      </c>
      <c r="J91" s="362"/>
      <c r="K91" s="554" t="s">
        <v>769</v>
      </c>
      <c r="L91" s="554" t="s">
        <v>770</v>
      </c>
      <c r="M91" s="351"/>
      <c r="N91" s="362"/>
      <c r="O91" s="362"/>
      <c r="P91" s="521"/>
      <c r="Q91" s="365"/>
      <c r="R91" s="246"/>
      <c r="S91" s="246"/>
      <c r="T91" s="246"/>
      <c r="U91" s="246"/>
      <c r="V91" s="246"/>
      <c r="W91" s="246"/>
      <c r="X91" s="246"/>
      <c r="Y91" s="348"/>
      <c r="Z91" s="464"/>
      <c r="AA91" s="356"/>
    </row>
    <row r="92" spans="1:27" ht="67.5" x14ac:dyDescent="0.25">
      <c r="A92" s="488"/>
      <c r="B92" s="488"/>
      <c r="C92" s="551"/>
      <c r="D92" s="551"/>
      <c r="E92" s="488"/>
      <c r="F92" s="522"/>
      <c r="G92" s="522"/>
      <c r="H92" s="372"/>
      <c r="I92" s="365"/>
      <c r="J92" s="365"/>
      <c r="K92" s="554" t="s">
        <v>771</v>
      </c>
      <c r="L92" s="554" t="s">
        <v>772</v>
      </c>
      <c r="M92" s="351"/>
      <c r="N92" s="365"/>
      <c r="O92" s="365"/>
      <c r="P92" s="521"/>
      <c r="Q92" s="365"/>
      <c r="R92" s="246"/>
      <c r="S92" s="246"/>
      <c r="T92" s="246"/>
      <c r="U92" s="246"/>
      <c r="V92" s="246"/>
      <c r="W92" s="246"/>
      <c r="X92" s="246"/>
      <c r="Y92" s="348"/>
      <c r="Z92" s="464"/>
      <c r="AA92" s="357"/>
    </row>
    <row r="93" spans="1:27" ht="67.5" x14ac:dyDescent="0.25">
      <c r="A93" s="488"/>
      <c r="B93" s="488"/>
      <c r="C93" s="551"/>
      <c r="D93" s="551"/>
      <c r="E93" s="488"/>
      <c r="F93" s="522"/>
      <c r="G93" s="523"/>
      <c r="H93" s="374"/>
      <c r="I93" s="367"/>
      <c r="J93" s="367"/>
      <c r="K93" s="554" t="s">
        <v>773</v>
      </c>
      <c r="L93" s="554" t="s">
        <v>774</v>
      </c>
      <c r="M93" s="351"/>
      <c r="N93" s="367"/>
      <c r="O93" s="367"/>
      <c r="P93" s="521"/>
      <c r="Q93" s="365"/>
      <c r="R93" s="246"/>
      <c r="S93" s="246"/>
      <c r="T93" s="246"/>
      <c r="U93" s="246"/>
      <c r="V93" s="246"/>
      <c r="W93" s="246"/>
      <c r="X93" s="246"/>
      <c r="Y93" s="348"/>
      <c r="Z93" s="464"/>
      <c r="AA93" s="358"/>
    </row>
    <row r="94" spans="1:27" ht="67.5" x14ac:dyDescent="0.25">
      <c r="A94" s="488"/>
      <c r="B94" s="488"/>
      <c r="C94" s="551"/>
      <c r="D94" s="551"/>
      <c r="E94" s="488"/>
      <c r="F94" s="522"/>
      <c r="G94" s="520" t="s">
        <v>775</v>
      </c>
      <c r="H94" s="370">
        <v>5000</v>
      </c>
      <c r="I94" s="362">
        <v>2500</v>
      </c>
      <c r="J94" s="362"/>
      <c r="K94" s="554" t="s">
        <v>776</v>
      </c>
      <c r="L94" s="554" t="s">
        <v>777</v>
      </c>
      <c r="M94" s="351"/>
      <c r="N94" s="362"/>
      <c r="O94" s="362"/>
      <c r="P94" s="521"/>
      <c r="Q94" s="365"/>
      <c r="R94" s="246"/>
      <c r="S94" s="246"/>
      <c r="T94" s="246"/>
      <c r="U94" s="246"/>
      <c r="V94" s="246"/>
      <c r="W94" s="246"/>
      <c r="X94" s="246"/>
      <c r="Y94" s="348"/>
      <c r="Z94" s="464"/>
      <c r="AA94" s="356"/>
    </row>
    <row r="95" spans="1:27" ht="67.5" x14ac:dyDescent="0.25">
      <c r="A95" s="488"/>
      <c r="B95" s="488"/>
      <c r="C95" s="551"/>
      <c r="D95" s="551"/>
      <c r="E95" s="488"/>
      <c r="F95" s="522"/>
      <c r="G95" s="522"/>
      <c r="H95" s="372"/>
      <c r="I95" s="365"/>
      <c r="J95" s="365"/>
      <c r="K95" s="554" t="s">
        <v>778</v>
      </c>
      <c r="L95" s="554" t="s">
        <v>779</v>
      </c>
      <c r="M95" s="351"/>
      <c r="N95" s="365"/>
      <c r="O95" s="365"/>
      <c r="P95" s="521"/>
      <c r="Q95" s="365"/>
      <c r="R95" s="246"/>
      <c r="S95" s="246"/>
      <c r="T95" s="246"/>
      <c r="U95" s="246"/>
      <c r="V95" s="246"/>
      <c r="W95" s="246"/>
      <c r="X95" s="246"/>
      <c r="Y95" s="348"/>
      <c r="Z95" s="464"/>
      <c r="AA95" s="357"/>
    </row>
    <row r="96" spans="1:27" ht="67.5" x14ac:dyDescent="0.25">
      <c r="A96" s="488"/>
      <c r="B96" s="488"/>
      <c r="C96" s="551"/>
      <c r="D96" s="551"/>
      <c r="E96" s="488"/>
      <c r="F96" s="522"/>
      <c r="G96" s="523"/>
      <c r="H96" s="374"/>
      <c r="I96" s="367"/>
      <c r="J96" s="367"/>
      <c r="K96" s="554" t="s">
        <v>780</v>
      </c>
      <c r="L96" s="554" t="s">
        <v>781</v>
      </c>
      <c r="M96" s="351"/>
      <c r="N96" s="367"/>
      <c r="O96" s="367"/>
      <c r="P96" s="521"/>
      <c r="Q96" s="365"/>
      <c r="R96" s="246"/>
      <c r="S96" s="246"/>
      <c r="T96" s="246"/>
      <c r="U96" s="246"/>
      <c r="V96" s="246"/>
      <c r="W96" s="246"/>
      <c r="X96" s="246"/>
      <c r="Y96" s="348"/>
      <c r="Z96" s="464"/>
      <c r="AA96" s="358"/>
    </row>
    <row r="97" spans="1:27" ht="56.25" x14ac:dyDescent="0.25">
      <c r="A97" s="488"/>
      <c r="B97" s="488"/>
      <c r="C97" s="551"/>
      <c r="D97" s="551"/>
      <c r="E97" s="488"/>
      <c r="F97" s="522"/>
      <c r="G97" s="520" t="s">
        <v>782</v>
      </c>
      <c r="H97" s="370">
        <v>2724</v>
      </c>
      <c r="I97" s="362">
        <v>1210</v>
      </c>
      <c r="J97" s="362"/>
      <c r="K97" s="554" t="s">
        <v>783</v>
      </c>
      <c r="L97" s="554" t="s">
        <v>784</v>
      </c>
      <c r="M97" s="351"/>
      <c r="N97" s="362"/>
      <c r="O97" s="362"/>
      <c r="P97" s="521"/>
      <c r="Q97" s="365"/>
      <c r="R97" s="246"/>
      <c r="S97" s="246"/>
      <c r="T97" s="246"/>
      <c r="U97" s="246"/>
      <c r="V97" s="246"/>
      <c r="W97" s="246"/>
      <c r="X97" s="246"/>
      <c r="Y97" s="348"/>
      <c r="Z97" s="464"/>
      <c r="AA97" s="356"/>
    </row>
    <row r="98" spans="1:27" ht="56.25" x14ac:dyDescent="0.25">
      <c r="A98" s="488"/>
      <c r="B98" s="488"/>
      <c r="C98" s="551"/>
      <c r="D98" s="551"/>
      <c r="E98" s="488"/>
      <c r="F98" s="522"/>
      <c r="G98" s="522"/>
      <c r="H98" s="372"/>
      <c r="I98" s="365"/>
      <c r="J98" s="365"/>
      <c r="K98" s="554" t="s">
        <v>785</v>
      </c>
      <c r="L98" s="554" t="s">
        <v>786</v>
      </c>
      <c r="M98" s="351"/>
      <c r="N98" s="365"/>
      <c r="O98" s="365"/>
      <c r="P98" s="521"/>
      <c r="Q98" s="365"/>
      <c r="R98" s="246"/>
      <c r="S98" s="246"/>
      <c r="T98" s="246"/>
      <c r="U98" s="246"/>
      <c r="V98" s="246"/>
      <c r="W98" s="246"/>
      <c r="X98" s="246"/>
      <c r="Y98" s="348"/>
      <c r="Z98" s="464"/>
      <c r="AA98" s="357"/>
    </row>
    <row r="99" spans="1:27" ht="56.25" x14ac:dyDescent="0.25">
      <c r="A99" s="488"/>
      <c r="B99" s="488"/>
      <c r="C99" s="551"/>
      <c r="D99" s="551"/>
      <c r="E99" s="488"/>
      <c r="F99" s="522"/>
      <c r="G99" s="523"/>
      <c r="H99" s="374"/>
      <c r="I99" s="367"/>
      <c r="J99" s="367"/>
      <c r="K99" s="554" t="s">
        <v>787</v>
      </c>
      <c r="L99" s="554" t="s">
        <v>788</v>
      </c>
      <c r="M99" s="351"/>
      <c r="N99" s="367"/>
      <c r="O99" s="367"/>
      <c r="P99" s="521"/>
      <c r="Q99" s="365"/>
      <c r="R99" s="246"/>
      <c r="S99" s="246"/>
      <c r="T99" s="246"/>
      <c r="U99" s="246"/>
      <c r="V99" s="246"/>
      <c r="W99" s="246"/>
      <c r="X99" s="246"/>
      <c r="Y99" s="348"/>
      <c r="Z99" s="464"/>
      <c r="AA99" s="358"/>
    </row>
    <row r="100" spans="1:27" ht="78.75" x14ac:dyDescent="0.25">
      <c r="A100" s="488"/>
      <c r="B100" s="488"/>
      <c r="C100" s="551"/>
      <c r="D100" s="551"/>
      <c r="E100" s="488"/>
      <c r="F100" s="522"/>
      <c r="G100" s="520" t="s">
        <v>789</v>
      </c>
      <c r="H100" s="370">
        <v>184</v>
      </c>
      <c r="I100" s="362">
        <v>184</v>
      </c>
      <c r="J100" s="362"/>
      <c r="K100" s="554" t="s">
        <v>790</v>
      </c>
      <c r="L100" s="554" t="s">
        <v>791</v>
      </c>
      <c r="M100" s="351"/>
      <c r="N100" s="362"/>
      <c r="O100" s="362"/>
      <c r="P100" s="521"/>
      <c r="Q100" s="365"/>
      <c r="R100" s="246"/>
      <c r="S100" s="246"/>
      <c r="T100" s="246"/>
      <c r="U100" s="246"/>
      <c r="V100" s="246"/>
      <c r="W100" s="246"/>
      <c r="X100" s="246"/>
      <c r="Y100" s="348"/>
      <c r="Z100" s="464"/>
      <c r="AA100" s="356"/>
    </row>
    <row r="101" spans="1:27" ht="78.75" x14ac:dyDescent="0.25">
      <c r="A101" s="488"/>
      <c r="B101" s="488"/>
      <c r="C101" s="551"/>
      <c r="D101" s="551"/>
      <c r="E101" s="488"/>
      <c r="F101" s="522"/>
      <c r="G101" s="522"/>
      <c r="H101" s="372"/>
      <c r="I101" s="365"/>
      <c r="J101" s="365"/>
      <c r="K101" s="554" t="s">
        <v>792</v>
      </c>
      <c r="L101" s="554" t="s">
        <v>793</v>
      </c>
      <c r="M101" s="351"/>
      <c r="N101" s="365"/>
      <c r="O101" s="365"/>
      <c r="P101" s="521"/>
      <c r="Q101" s="365"/>
      <c r="R101" s="246"/>
      <c r="S101" s="246"/>
      <c r="T101" s="246"/>
      <c r="U101" s="246"/>
      <c r="V101" s="246"/>
      <c r="W101" s="246"/>
      <c r="X101" s="246"/>
      <c r="Y101" s="348"/>
      <c r="Z101" s="464"/>
      <c r="AA101" s="357"/>
    </row>
    <row r="102" spans="1:27" ht="78.75" x14ac:dyDescent="0.25">
      <c r="A102" s="488"/>
      <c r="B102" s="488"/>
      <c r="C102" s="551"/>
      <c r="D102" s="551"/>
      <c r="E102" s="488"/>
      <c r="F102" s="523"/>
      <c r="G102" s="523"/>
      <c r="H102" s="374"/>
      <c r="I102" s="367"/>
      <c r="J102" s="367"/>
      <c r="K102" s="554" t="s">
        <v>794</v>
      </c>
      <c r="L102" s="554" t="s">
        <v>795</v>
      </c>
      <c r="M102" s="351"/>
      <c r="N102" s="367"/>
      <c r="O102" s="367"/>
      <c r="P102" s="524"/>
      <c r="Q102" s="367"/>
      <c r="R102" s="246"/>
      <c r="S102" s="246"/>
      <c r="T102" s="246"/>
      <c r="U102" s="246"/>
      <c r="V102" s="246"/>
      <c r="W102" s="246"/>
      <c r="X102" s="246"/>
      <c r="Y102" s="348"/>
      <c r="Z102" s="464"/>
      <c r="AA102" s="358"/>
    </row>
    <row r="103" spans="1:27" ht="281.25" x14ac:dyDescent="0.25">
      <c r="A103" s="488"/>
      <c r="B103" s="488"/>
      <c r="C103" s="551"/>
      <c r="D103" s="551"/>
      <c r="E103" s="488"/>
      <c r="F103" s="520" t="s">
        <v>796</v>
      </c>
      <c r="G103" s="520" t="s">
        <v>797</v>
      </c>
      <c r="H103" s="370">
        <v>80</v>
      </c>
      <c r="I103" s="362">
        <v>35</v>
      </c>
      <c r="J103" s="362"/>
      <c r="K103" s="554" t="s">
        <v>798</v>
      </c>
      <c r="L103" s="554" t="s">
        <v>799</v>
      </c>
      <c r="M103" s="351"/>
      <c r="N103" s="362"/>
      <c r="O103" s="362"/>
      <c r="P103" s="360"/>
      <c r="Q103" s="526">
        <v>2000000000</v>
      </c>
      <c r="R103" s="246"/>
      <c r="S103" s="246"/>
      <c r="T103" s="246"/>
      <c r="U103" s="246"/>
      <c r="V103" s="246"/>
      <c r="W103" s="246"/>
      <c r="X103" s="246"/>
      <c r="Y103" s="348"/>
      <c r="Z103" s="464"/>
      <c r="AA103" s="245"/>
    </row>
    <row r="104" spans="1:27" ht="281.25" x14ac:dyDescent="0.25">
      <c r="A104" s="488"/>
      <c r="B104" s="488"/>
      <c r="C104" s="551"/>
      <c r="D104" s="551"/>
      <c r="E104" s="488"/>
      <c r="F104" s="522"/>
      <c r="G104" s="522"/>
      <c r="H104" s="372"/>
      <c r="I104" s="365"/>
      <c r="J104" s="365"/>
      <c r="K104" s="554" t="s">
        <v>800</v>
      </c>
      <c r="L104" s="554" t="s">
        <v>801</v>
      </c>
      <c r="M104" s="351"/>
      <c r="N104" s="365"/>
      <c r="O104" s="365"/>
      <c r="P104" s="521"/>
      <c r="Q104" s="528"/>
      <c r="R104" s="246"/>
      <c r="S104" s="246"/>
      <c r="T104" s="246"/>
      <c r="U104" s="246"/>
      <c r="V104" s="246"/>
      <c r="W104" s="246"/>
      <c r="X104" s="246"/>
      <c r="Y104" s="348"/>
      <c r="Z104" s="464"/>
      <c r="AA104" s="245"/>
    </row>
    <row r="105" spans="1:27" ht="281.25" x14ac:dyDescent="0.25">
      <c r="A105" s="488"/>
      <c r="B105" s="488"/>
      <c r="C105" s="551"/>
      <c r="D105" s="551"/>
      <c r="E105" s="488"/>
      <c r="F105" s="522"/>
      <c r="G105" s="523"/>
      <c r="H105" s="374"/>
      <c r="I105" s="367"/>
      <c r="J105" s="367"/>
      <c r="K105" s="554" t="s">
        <v>802</v>
      </c>
      <c r="L105" s="554" t="s">
        <v>803</v>
      </c>
      <c r="M105" s="351"/>
      <c r="N105" s="367"/>
      <c r="O105" s="367"/>
      <c r="P105" s="521"/>
      <c r="Q105" s="528"/>
      <c r="R105" s="246"/>
      <c r="S105" s="246"/>
      <c r="T105" s="246"/>
      <c r="U105" s="246"/>
      <c r="V105" s="246"/>
      <c r="W105" s="246"/>
      <c r="X105" s="246"/>
      <c r="Y105" s="348"/>
      <c r="Z105" s="464"/>
      <c r="AA105" s="245"/>
    </row>
    <row r="106" spans="1:27" ht="258.75" x14ac:dyDescent="0.25">
      <c r="A106" s="488"/>
      <c r="B106" s="488"/>
      <c r="C106" s="551"/>
      <c r="D106" s="551"/>
      <c r="E106" s="488"/>
      <c r="F106" s="522"/>
      <c r="G106" s="520" t="s">
        <v>804</v>
      </c>
      <c r="H106" s="370">
        <v>70</v>
      </c>
      <c r="I106" s="362">
        <v>30</v>
      </c>
      <c r="J106" s="362"/>
      <c r="K106" s="554" t="s">
        <v>805</v>
      </c>
      <c r="L106" s="554" t="s">
        <v>806</v>
      </c>
      <c r="M106" s="351"/>
      <c r="N106" s="524"/>
      <c r="O106" s="524"/>
      <c r="P106" s="521"/>
      <c r="Q106" s="528"/>
      <c r="R106" s="246"/>
      <c r="S106" s="246"/>
      <c r="T106" s="246"/>
      <c r="U106" s="246"/>
      <c r="V106" s="246"/>
      <c r="W106" s="246"/>
      <c r="X106" s="246"/>
      <c r="Y106" s="348"/>
      <c r="Z106" s="464"/>
      <c r="AA106" s="245"/>
    </row>
    <row r="107" spans="1:27" ht="258.75" x14ac:dyDescent="0.25">
      <c r="A107" s="488"/>
      <c r="B107" s="488"/>
      <c r="C107" s="551"/>
      <c r="D107" s="551"/>
      <c r="E107" s="488"/>
      <c r="F107" s="522"/>
      <c r="G107" s="522"/>
      <c r="H107" s="372"/>
      <c r="I107" s="365"/>
      <c r="J107" s="365"/>
      <c r="K107" s="554" t="s">
        <v>807</v>
      </c>
      <c r="L107" s="554" t="s">
        <v>808</v>
      </c>
      <c r="M107" s="351"/>
      <c r="N107" s="524"/>
      <c r="O107" s="524"/>
      <c r="P107" s="521"/>
      <c r="Q107" s="528"/>
      <c r="R107" s="246"/>
      <c r="S107" s="246"/>
      <c r="T107" s="246"/>
      <c r="U107" s="246"/>
      <c r="V107" s="246"/>
      <c r="W107" s="246"/>
      <c r="X107" s="246"/>
      <c r="Y107" s="348"/>
      <c r="Z107" s="464"/>
      <c r="AA107" s="245"/>
    </row>
    <row r="108" spans="1:27" ht="258.75" x14ac:dyDescent="0.25">
      <c r="A108" s="488"/>
      <c r="B108" s="488"/>
      <c r="C108" s="551"/>
      <c r="D108" s="551"/>
      <c r="E108" s="488"/>
      <c r="F108" s="523"/>
      <c r="G108" s="523"/>
      <c r="H108" s="374"/>
      <c r="I108" s="367"/>
      <c r="J108" s="367"/>
      <c r="K108" s="554" t="s">
        <v>809</v>
      </c>
      <c r="L108" s="554" t="s">
        <v>810</v>
      </c>
      <c r="M108" s="351"/>
      <c r="N108" s="351"/>
      <c r="O108" s="351"/>
      <c r="P108" s="524"/>
      <c r="Q108" s="529"/>
      <c r="R108" s="246"/>
      <c r="S108" s="246"/>
      <c r="T108" s="246"/>
      <c r="U108" s="246"/>
      <c r="V108" s="246"/>
      <c r="W108" s="246"/>
      <c r="X108" s="246"/>
      <c r="Y108" s="348"/>
      <c r="Z108" s="464"/>
      <c r="AA108" s="245"/>
    </row>
    <row r="109" spans="1:27" ht="225" x14ac:dyDescent="0.25">
      <c r="A109" s="488"/>
      <c r="B109" s="488"/>
      <c r="C109" s="551"/>
      <c r="D109" s="551"/>
      <c r="E109" s="488"/>
      <c r="F109" s="520" t="s">
        <v>811</v>
      </c>
      <c r="G109" s="520" t="s">
        <v>812</v>
      </c>
      <c r="H109" s="370">
        <v>31000</v>
      </c>
      <c r="I109" s="362">
        <v>7800</v>
      </c>
      <c r="J109" s="362"/>
      <c r="K109" s="554" t="s">
        <v>813</v>
      </c>
      <c r="L109" s="554" t="s">
        <v>814</v>
      </c>
      <c r="M109" s="351"/>
      <c r="N109" s="362"/>
      <c r="O109" s="362"/>
      <c r="P109" s="360"/>
      <c r="Q109" s="526" t="s">
        <v>815</v>
      </c>
      <c r="R109" s="246"/>
      <c r="S109" s="246"/>
      <c r="T109" s="246"/>
      <c r="U109" s="246"/>
      <c r="V109" s="246"/>
      <c r="W109" s="246"/>
      <c r="X109" s="246"/>
      <c r="Y109" s="348"/>
      <c r="Z109" s="464"/>
      <c r="AA109" s="245"/>
    </row>
    <row r="110" spans="1:27" ht="225" x14ac:dyDescent="0.25">
      <c r="A110" s="488"/>
      <c r="B110" s="488"/>
      <c r="C110" s="551"/>
      <c r="D110" s="551"/>
      <c r="E110" s="488"/>
      <c r="F110" s="522"/>
      <c r="G110" s="522"/>
      <c r="H110" s="372"/>
      <c r="I110" s="365"/>
      <c r="J110" s="365"/>
      <c r="K110" s="554" t="s">
        <v>816</v>
      </c>
      <c r="L110" s="554" t="s">
        <v>817</v>
      </c>
      <c r="M110" s="351"/>
      <c r="N110" s="365"/>
      <c r="O110" s="365"/>
      <c r="P110" s="521"/>
      <c r="Q110" s="528"/>
      <c r="R110" s="246"/>
      <c r="S110" s="246"/>
      <c r="T110" s="246"/>
      <c r="U110" s="246"/>
      <c r="V110" s="246"/>
      <c r="W110" s="246"/>
      <c r="X110" s="246"/>
      <c r="Y110" s="348"/>
      <c r="Z110" s="464"/>
      <c r="AA110" s="245"/>
    </row>
    <row r="111" spans="1:27" ht="225" x14ac:dyDescent="0.25">
      <c r="A111" s="488"/>
      <c r="B111" s="488"/>
      <c r="C111" s="551"/>
      <c r="D111" s="551"/>
      <c r="E111" s="488"/>
      <c r="F111" s="523"/>
      <c r="G111" s="523"/>
      <c r="H111" s="374"/>
      <c r="I111" s="367"/>
      <c r="J111" s="367"/>
      <c r="K111" s="554" t="s">
        <v>818</v>
      </c>
      <c r="L111" s="554" t="s">
        <v>819</v>
      </c>
      <c r="M111" s="351"/>
      <c r="N111" s="367"/>
      <c r="O111" s="367"/>
      <c r="P111" s="524"/>
      <c r="Q111" s="529"/>
      <c r="R111" s="246"/>
      <c r="S111" s="246"/>
      <c r="T111" s="246"/>
      <c r="U111" s="246"/>
      <c r="V111" s="246"/>
      <c r="W111" s="246"/>
      <c r="X111" s="246"/>
      <c r="Y111" s="348"/>
      <c r="Z111" s="464"/>
      <c r="AA111" s="245" t="s">
        <v>748</v>
      </c>
    </row>
    <row r="112" spans="1:27" ht="112.5" x14ac:dyDescent="0.25">
      <c r="A112" s="488"/>
      <c r="B112" s="488"/>
      <c r="C112" s="551"/>
      <c r="D112" s="551"/>
      <c r="E112" s="488"/>
      <c r="F112" s="557" t="s">
        <v>820</v>
      </c>
      <c r="G112" s="520" t="s">
        <v>821</v>
      </c>
      <c r="H112" s="370">
        <v>1000</v>
      </c>
      <c r="I112" s="362">
        <v>350</v>
      </c>
      <c r="J112" s="362"/>
      <c r="K112" s="554" t="s">
        <v>822</v>
      </c>
      <c r="L112" s="554" t="s">
        <v>823</v>
      </c>
      <c r="M112" s="351"/>
      <c r="N112" s="362"/>
      <c r="O112" s="362"/>
      <c r="P112" s="360"/>
      <c r="Q112" s="526" t="s">
        <v>824</v>
      </c>
      <c r="R112" s="246"/>
      <c r="S112" s="246"/>
      <c r="T112" s="246"/>
      <c r="U112" s="246"/>
      <c r="V112" s="246"/>
      <c r="W112" s="246"/>
      <c r="X112" s="246"/>
      <c r="Y112" s="348"/>
      <c r="Z112" s="464"/>
      <c r="AA112" s="245" t="s">
        <v>748</v>
      </c>
    </row>
    <row r="113" spans="1:27" ht="112.5" x14ac:dyDescent="0.25">
      <c r="A113" s="488"/>
      <c r="B113" s="488"/>
      <c r="C113" s="551"/>
      <c r="D113" s="551"/>
      <c r="E113" s="488"/>
      <c r="F113" s="557"/>
      <c r="G113" s="522"/>
      <c r="H113" s="372"/>
      <c r="I113" s="365"/>
      <c r="J113" s="365"/>
      <c r="K113" s="554" t="s">
        <v>825</v>
      </c>
      <c r="L113" s="554" t="s">
        <v>826</v>
      </c>
      <c r="M113" s="351"/>
      <c r="N113" s="365"/>
      <c r="O113" s="365"/>
      <c r="P113" s="521"/>
      <c r="Q113" s="528"/>
      <c r="R113" s="246"/>
      <c r="S113" s="246"/>
      <c r="T113" s="246"/>
      <c r="U113" s="246"/>
      <c r="V113" s="246"/>
      <c r="W113" s="246"/>
      <c r="X113" s="246"/>
      <c r="Y113" s="348"/>
      <c r="Z113" s="464"/>
      <c r="AA113" s="245"/>
    </row>
    <row r="114" spans="1:27" ht="112.5" x14ac:dyDescent="0.25">
      <c r="A114" s="488"/>
      <c r="B114" s="488"/>
      <c r="C114" s="551"/>
      <c r="D114" s="551"/>
      <c r="E114" s="488"/>
      <c r="F114" s="557"/>
      <c r="G114" s="523"/>
      <c r="H114" s="374"/>
      <c r="I114" s="367"/>
      <c r="J114" s="367"/>
      <c r="K114" s="554" t="s">
        <v>827</v>
      </c>
      <c r="L114" s="554" t="s">
        <v>828</v>
      </c>
      <c r="M114" s="351"/>
      <c r="N114" s="367"/>
      <c r="O114" s="367"/>
      <c r="P114" s="521"/>
      <c r="Q114" s="529"/>
      <c r="R114" s="246"/>
      <c r="S114" s="246"/>
      <c r="T114" s="246"/>
      <c r="U114" s="246"/>
      <c r="V114" s="246"/>
      <c r="W114" s="246"/>
      <c r="X114" s="246"/>
      <c r="Y114" s="348"/>
      <c r="Z114" s="464"/>
      <c r="AA114" s="245"/>
    </row>
    <row r="115" spans="1:27" ht="90" x14ac:dyDescent="0.25">
      <c r="A115" s="488"/>
      <c r="B115" s="488"/>
      <c r="C115" s="551"/>
      <c r="D115" s="551"/>
      <c r="E115" s="488"/>
      <c r="F115" s="557"/>
      <c r="G115" s="520" t="s">
        <v>829</v>
      </c>
      <c r="H115" s="370">
        <v>273</v>
      </c>
      <c r="I115" s="362">
        <v>182</v>
      </c>
      <c r="J115" s="362"/>
      <c r="K115" s="554" t="s">
        <v>830</v>
      </c>
      <c r="L115" s="554" t="s">
        <v>831</v>
      </c>
      <c r="M115" s="351"/>
      <c r="N115" s="362"/>
      <c r="O115" s="362"/>
      <c r="P115" s="521"/>
      <c r="Q115" s="558"/>
      <c r="R115" s="246"/>
      <c r="S115" s="246"/>
      <c r="T115" s="246"/>
      <c r="U115" s="246"/>
      <c r="V115" s="246"/>
      <c r="W115" s="246"/>
      <c r="X115" s="246"/>
      <c r="Y115" s="348"/>
      <c r="Z115" s="464"/>
      <c r="AA115" s="245"/>
    </row>
    <row r="116" spans="1:27" ht="90" x14ac:dyDescent="0.25">
      <c r="A116" s="488"/>
      <c r="B116" s="488"/>
      <c r="C116" s="551"/>
      <c r="D116" s="551"/>
      <c r="E116" s="488"/>
      <c r="F116" s="557"/>
      <c r="G116" s="522"/>
      <c r="H116" s="372"/>
      <c r="I116" s="365"/>
      <c r="J116" s="365"/>
      <c r="K116" s="554" t="s">
        <v>832</v>
      </c>
      <c r="L116" s="554" t="s">
        <v>833</v>
      </c>
      <c r="M116" s="351"/>
      <c r="N116" s="365"/>
      <c r="O116" s="365"/>
      <c r="P116" s="521"/>
      <c r="Q116" s="558"/>
      <c r="R116" s="246"/>
      <c r="S116" s="246"/>
      <c r="T116" s="246"/>
      <c r="U116" s="246"/>
      <c r="V116" s="246"/>
      <c r="W116" s="246"/>
      <c r="X116" s="246"/>
      <c r="Y116" s="348"/>
      <c r="Z116" s="464"/>
      <c r="AA116" s="245"/>
    </row>
    <row r="117" spans="1:27" ht="90" x14ac:dyDescent="0.25">
      <c r="A117" s="488"/>
      <c r="B117" s="488"/>
      <c r="C117" s="551"/>
      <c r="D117" s="551"/>
      <c r="E117" s="488"/>
      <c r="F117" s="557"/>
      <c r="G117" s="523"/>
      <c r="H117" s="374"/>
      <c r="I117" s="367"/>
      <c r="J117" s="367"/>
      <c r="K117" s="554" t="s">
        <v>834</v>
      </c>
      <c r="L117" s="554" t="s">
        <v>835</v>
      </c>
      <c r="M117" s="351"/>
      <c r="N117" s="367"/>
      <c r="O117" s="367"/>
      <c r="P117" s="521"/>
      <c r="Q117" s="558"/>
      <c r="R117" s="246"/>
      <c r="S117" s="246"/>
      <c r="T117" s="246"/>
      <c r="U117" s="246"/>
      <c r="V117" s="246"/>
      <c r="W117" s="246"/>
      <c r="X117" s="246"/>
      <c r="Y117" s="348"/>
      <c r="Z117" s="464"/>
      <c r="AA117" s="245"/>
    </row>
    <row r="118" spans="1:27" ht="67.5" x14ac:dyDescent="0.25">
      <c r="A118" s="488"/>
      <c r="B118" s="488"/>
      <c r="C118" s="551"/>
      <c r="D118" s="551"/>
      <c r="E118" s="488"/>
      <c r="F118" s="557"/>
      <c r="G118" s="520" t="s">
        <v>836</v>
      </c>
      <c r="H118" s="370">
        <v>2275</v>
      </c>
      <c r="I118" s="362">
        <v>910</v>
      </c>
      <c r="J118" s="362"/>
      <c r="K118" s="554" t="s">
        <v>837</v>
      </c>
      <c r="L118" s="554" t="s">
        <v>838</v>
      </c>
      <c r="M118" s="351"/>
      <c r="N118" s="362"/>
      <c r="O118" s="362"/>
      <c r="P118" s="521"/>
      <c r="Q118" s="558"/>
      <c r="R118" s="246"/>
      <c r="S118" s="246"/>
      <c r="T118" s="246"/>
      <c r="U118" s="246"/>
      <c r="V118" s="246"/>
      <c r="W118" s="246"/>
      <c r="X118" s="246"/>
      <c r="Y118" s="348"/>
      <c r="Z118" s="464"/>
      <c r="AA118" s="245"/>
    </row>
    <row r="119" spans="1:27" ht="67.5" x14ac:dyDescent="0.25">
      <c r="A119" s="488"/>
      <c r="B119" s="488"/>
      <c r="C119" s="551"/>
      <c r="D119" s="551"/>
      <c r="E119" s="488"/>
      <c r="F119" s="557"/>
      <c r="G119" s="522"/>
      <c r="H119" s="372"/>
      <c r="I119" s="365"/>
      <c r="J119" s="365"/>
      <c r="K119" s="554" t="s">
        <v>839</v>
      </c>
      <c r="L119" s="554" t="s">
        <v>840</v>
      </c>
      <c r="M119" s="351"/>
      <c r="N119" s="365"/>
      <c r="O119" s="365"/>
      <c r="P119" s="521"/>
      <c r="Q119" s="558"/>
      <c r="R119" s="246"/>
      <c r="S119" s="246"/>
      <c r="T119" s="246"/>
      <c r="U119" s="246"/>
      <c r="V119" s="246"/>
      <c r="W119" s="246"/>
      <c r="X119" s="246"/>
      <c r="Y119" s="348"/>
      <c r="Z119" s="464"/>
      <c r="AA119" s="245"/>
    </row>
    <row r="120" spans="1:27" ht="67.5" x14ac:dyDescent="0.25">
      <c r="A120" s="488"/>
      <c r="B120" s="488"/>
      <c r="C120" s="551"/>
      <c r="D120" s="551"/>
      <c r="E120" s="488"/>
      <c r="F120" s="557"/>
      <c r="G120" s="523"/>
      <c r="H120" s="374"/>
      <c r="I120" s="367"/>
      <c r="J120" s="367"/>
      <c r="K120" s="554" t="s">
        <v>841</v>
      </c>
      <c r="L120" s="554" t="s">
        <v>842</v>
      </c>
      <c r="M120" s="351"/>
      <c r="N120" s="367"/>
      <c r="O120" s="367"/>
      <c r="P120" s="521"/>
      <c r="Q120" s="558"/>
      <c r="R120" s="246"/>
      <c r="S120" s="246"/>
      <c r="T120" s="246"/>
      <c r="U120" s="246"/>
      <c r="V120" s="246"/>
      <c r="W120" s="246"/>
      <c r="X120" s="246"/>
      <c r="Y120" s="348"/>
      <c r="Z120" s="464"/>
      <c r="AA120" s="245"/>
    </row>
    <row r="121" spans="1:27" ht="135" x14ac:dyDescent="0.25">
      <c r="A121" s="488"/>
      <c r="B121" s="488"/>
      <c r="C121" s="551"/>
      <c r="D121" s="551"/>
      <c r="E121" s="488"/>
      <c r="F121" s="557"/>
      <c r="G121" s="520" t="s">
        <v>843</v>
      </c>
      <c r="H121" s="370">
        <v>25000</v>
      </c>
      <c r="I121" s="362">
        <v>8500</v>
      </c>
      <c r="J121" s="362"/>
      <c r="K121" s="554" t="s">
        <v>844</v>
      </c>
      <c r="L121" s="554" t="s">
        <v>845</v>
      </c>
      <c r="M121" s="351"/>
      <c r="N121" s="362"/>
      <c r="O121" s="362"/>
      <c r="P121" s="521"/>
      <c r="Q121" s="558"/>
      <c r="R121" s="246"/>
      <c r="S121" s="246"/>
      <c r="T121" s="246"/>
      <c r="U121" s="246"/>
      <c r="V121" s="246"/>
      <c r="W121" s="246"/>
      <c r="X121" s="246"/>
      <c r="Y121" s="348"/>
      <c r="Z121" s="464"/>
      <c r="AA121" s="245"/>
    </row>
    <row r="122" spans="1:27" ht="135" x14ac:dyDescent="0.25">
      <c r="A122" s="488"/>
      <c r="B122" s="488"/>
      <c r="C122" s="551"/>
      <c r="D122" s="551"/>
      <c r="E122" s="488"/>
      <c r="F122" s="557"/>
      <c r="G122" s="522"/>
      <c r="H122" s="372"/>
      <c r="I122" s="365"/>
      <c r="J122" s="365"/>
      <c r="K122" s="554" t="s">
        <v>846</v>
      </c>
      <c r="L122" s="554" t="s">
        <v>847</v>
      </c>
      <c r="M122" s="351"/>
      <c r="N122" s="365"/>
      <c r="O122" s="365"/>
      <c r="P122" s="521"/>
      <c r="Q122" s="558"/>
      <c r="R122" s="246"/>
      <c r="S122" s="246"/>
      <c r="T122" s="246"/>
      <c r="U122" s="246"/>
      <c r="V122" s="246"/>
      <c r="W122" s="246"/>
      <c r="X122" s="246"/>
      <c r="Y122" s="348"/>
      <c r="Z122" s="464"/>
      <c r="AA122" s="245"/>
    </row>
    <row r="123" spans="1:27" ht="135" x14ac:dyDescent="0.25">
      <c r="A123" s="488"/>
      <c r="B123" s="488"/>
      <c r="C123" s="551"/>
      <c r="D123" s="551"/>
      <c r="E123" s="488"/>
      <c r="F123" s="557"/>
      <c r="G123" s="523"/>
      <c r="H123" s="374"/>
      <c r="I123" s="367"/>
      <c r="J123" s="367"/>
      <c r="K123" s="554" t="s">
        <v>848</v>
      </c>
      <c r="L123" s="554" t="s">
        <v>849</v>
      </c>
      <c r="M123" s="351"/>
      <c r="N123" s="367"/>
      <c r="O123" s="367"/>
      <c r="P123" s="524"/>
      <c r="Q123" s="558"/>
      <c r="R123" s="246"/>
      <c r="S123" s="246"/>
      <c r="T123" s="246"/>
      <c r="U123" s="246"/>
      <c r="V123" s="246"/>
      <c r="W123" s="246"/>
      <c r="X123" s="246"/>
      <c r="Y123" s="348"/>
      <c r="Z123" s="464"/>
      <c r="AA123" s="245" t="s">
        <v>748</v>
      </c>
    </row>
    <row r="124" spans="1:27" ht="112.5" x14ac:dyDescent="0.25">
      <c r="A124" s="488"/>
      <c r="B124" s="488"/>
      <c r="C124" s="551"/>
      <c r="D124" s="551"/>
      <c r="E124" s="488"/>
      <c r="F124" s="557"/>
      <c r="G124" s="520" t="s">
        <v>850</v>
      </c>
      <c r="H124" s="370">
        <v>8</v>
      </c>
      <c r="I124" s="362">
        <v>2</v>
      </c>
      <c r="J124" s="362"/>
      <c r="K124" s="554" t="s">
        <v>851</v>
      </c>
      <c r="L124" s="554" t="s">
        <v>852</v>
      </c>
      <c r="M124" s="351"/>
      <c r="N124" s="362"/>
      <c r="O124" s="362"/>
      <c r="P124" s="360"/>
      <c r="Q124" s="558"/>
      <c r="R124" s="559"/>
      <c r="S124" s="246"/>
      <c r="T124" s="246"/>
      <c r="U124" s="246"/>
      <c r="V124" s="246"/>
      <c r="W124" s="246"/>
      <c r="X124" s="246"/>
      <c r="Y124" s="348"/>
      <c r="Z124" s="464"/>
      <c r="AA124" s="245"/>
    </row>
    <row r="125" spans="1:27" ht="112.5" x14ac:dyDescent="0.25">
      <c r="A125" s="488"/>
      <c r="B125" s="488"/>
      <c r="C125" s="551"/>
      <c r="D125" s="551"/>
      <c r="E125" s="488"/>
      <c r="F125" s="557"/>
      <c r="G125" s="522"/>
      <c r="H125" s="372"/>
      <c r="I125" s="365"/>
      <c r="J125" s="365"/>
      <c r="K125" s="554" t="s">
        <v>853</v>
      </c>
      <c r="L125" s="554" t="s">
        <v>854</v>
      </c>
      <c r="M125" s="351"/>
      <c r="N125" s="365"/>
      <c r="O125" s="365"/>
      <c r="P125" s="521"/>
      <c r="Q125" s="558"/>
      <c r="R125" s="559"/>
      <c r="S125" s="246"/>
      <c r="T125" s="246"/>
      <c r="U125" s="246"/>
      <c r="V125" s="246"/>
      <c r="W125" s="246"/>
      <c r="X125" s="246"/>
      <c r="Y125" s="348"/>
      <c r="Z125" s="464"/>
      <c r="AA125" s="245"/>
    </row>
    <row r="126" spans="1:27" ht="112.5" x14ac:dyDescent="0.25">
      <c r="A126" s="488"/>
      <c r="B126" s="488"/>
      <c r="C126" s="551"/>
      <c r="D126" s="551"/>
      <c r="E126" s="488"/>
      <c r="F126" s="557"/>
      <c r="G126" s="523"/>
      <c r="H126" s="374"/>
      <c r="I126" s="367"/>
      <c r="J126" s="367"/>
      <c r="K126" s="554" t="s">
        <v>855</v>
      </c>
      <c r="L126" s="554" t="s">
        <v>856</v>
      </c>
      <c r="M126" s="351"/>
      <c r="N126" s="367"/>
      <c r="O126" s="367"/>
      <c r="P126" s="524"/>
      <c r="Q126" s="558"/>
      <c r="R126" s="552"/>
      <c r="S126" s="246"/>
      <c r="T126" s="246"/>
      <c r="U126" s="246"/>
      <c r="V126" s="246"/>
      <c r="W126" s="246"/>
      <c r="X126" s="246"/>
      <c r="Y126" s="348"/>
      <c r="Z126" s="464"/>
      <c r="AA126" s="245" t="s">
        <v>748</v>
      </c>
    </row>
    <row r="127" spans="1:27" ht="78.75" x14ac:dyDescent="0.25">
      <c r="A127" s="488"/>
      <c r="B127" s="488"/>
      <c r="C127" s="551"/>
      <c r="D127" s="551"/>
      <c r="E127" s="488"/>
      <c r="F127" s="557"/>
      <c r="G127" s="520" t="s">
        <v>857</v>
      </c>
      <c r="H127" s="370">
        <v>104</v>
      </c>
      <c r="I127" s="362">
        <v>26</v>
      </c>
      <c r="J127" s="362"/>
      <c r="K127" s="554" t="s">
        <v>858</v>
      </c>
      <c r="L127" s="554" t="s">
        <v>859</v>
      </c>
      <c r="M127" s="351"/>
      <c r="N127" s="362"/>
      <c r="O127" s="362"/>
      <c r="P127" s="360"/>
      <c r="Q127" s="558"/>
      <c r="R127" s="552"/>
      <c r="S127" s="246"/>
      <c r="T127" s="246"/>
      <c r="U127" s="246"/>
      <c r="V127" s="246"/>
      <c r="W127" s="246"/>
      <c r="X127" s="246"/>
      <c r="Y127" s="348"/>
      <c r="Z127" s="464"/>
      <c r="AA127" s="245"/>
    </row>
    <row r="128" spans="1:27" ht="78.75" x14ac:dyDescent="0.25">
      <c r="A128" s="488"/>
      <c r="B128" s="488"/>
      <c r="C128" s="551"/>
      <c r="D128" s="551"/>
      <c r="E128" s="488"/>
      <c r="F128" s="557"/>
      <c r="G128" s="522"/>
      <c r="H128" s="372"/>
      <c r="I128" s="365"/>
      <c r="J128" s="365"/>
      <c r="K128" s="554" t="s">
        <v>860</v>
      </c>
      <c r="L128" s="554" t="s">
        <v>861</v>
      </c>
      <c r="M128" s="351"/>
      <c r="N128" s="365"/>
      <c r="O128" s="365"/>
      <c r="P128" s="521"/>
      <c r="Q128" s="558"/>
      <c r="R128" s="552"/>
      <c r="S128" s="246"/>
      <c r="T128" s="246"/>
      <c r="U128" s="246"/>
      <c r="V128" s="246"/>
      <c r="W128" s="246"/>
      <c r="X128" s="246"/>
      <c r="Y128" s="348"/>
      <c r="Z128" s="464"/>
      <c r="AA128" s="245"/>
    </row>
    <row r="129" spans="1:27" ht="78.75" x14ac:dyDescent="0.25">
      <c r="A129" s="488"/>
      <c r="B129" s="488"/>
      <c r="C129" s="551"/>
      <c r="D129" s="551"/>
      <c r="E129" s="488"/>
      <c r="F129" s="557"/>
      <c r="G129" s="523"/>
      <c r="H129" s="374"/>
      <c r="I129" s="367"/>
      <c r="J129" s="367"/>
      <c r="K129" s="554" t="s">
        <v>862</v>
      </c>
      <c r="L129" s="554" t="s">
        <v>863</v>
      </c>
      <c r="M129" s="351"/>
      <c r="N129" s="367"/>
      <c r="O129" s="367"/>
      <c r="P129" s="524"/>
      <c r="Q129" s="560"/>
      <c r="R129" s="246"/>
      <c r="S129" s="246"/>
      <c r="T129" s="246"/>
      <c r="U129" s="246"/>
      <c r="V129" s="246"/>
      <c r="W129" s="246"/>
      <c r="X129" s="246"/>
      <c r="Y129" s="348"/>
      <c r="Z129" s="464"/>
      <c r="AA129" s="245" t="s">
        <v>748</v>
      </c>
    </row>
    <row r="130" spans="1:27" ht="101.25" x14ac:dyDescent="0.25">
      <c r="A130" s="488"/>
      <c r="B130" s="488"/>
      <c r="C130" s="551"/>
      <c r="D130" s="551"/>
      <c r="E130" s="488"/>
      <c r="F130" s="520" t="s">
        <v>864</v>
      </c>
      <c r="G130" s="520" t="s">
        <v>865</v>
      </c>
      <c r="H130" s="370">
        <v>8000</v>
      </c>
      <c r="I130" s="362">
        <v>2000</v>
      </c>
      <c r="J130" s="362"/>
      <c r="K130" s="554" t="s">
        <v>866</v>
      </c>
      <c r="L130" s="554" t="s">
        <v>867</v>
      </c>
      <c r="M130" s="351"/>
      <c r="N130" s="362"/>
      <c r="O130" s="362"/>
      <c r="P130" s="360"/>
      <c r="Q130" s="526">
        <v>4100000000</v>
      </c>
      <c r="R130" s="246"/>
      <c r="S130" s="246"/>
      <c r="T130" s="246"/>
      <c r="U130" s="246"/>
      <c r="V130" s="246"/>
      <c r="W130" s="246"/>
      <c r="X130" s="246"/>
      <c r="Y130" s="348"/>
      <c r="Z130" s="464"/>
      <c r="AA130" s="245"/>
    </row>
    <row r="131" spans="1:27" ht="101.25" x14ac:dyDescent="0.25">
      <c r="A131" s="488"/>
      <c r="B131" s="488"/>
      <c r="C131" s="551"/>
      <c r="D131" s="551"/>
      <c r="E131" s="488"/>
      <c r="F131" s="522"/>
      <c r="G131" s="522"/>
      <c r="H131" s="372"/>
      <c r="I131" s="365"/>
      <c r="J131" s="365"/>
      <c r="K131" s="554" t="s">
        <v>868</v>
      </c>
      <c r="L131" s="554" t="s">
        <v>869</v>
      </c>
      <c r="M131" s="351"/>
      <c r="N131" s="365"/>
      <c r="O131" s="365"/>
      <c r="P131" s="521"/>
      <c r="Q131" s="528"/>
      <c r="R131" s="246"/>
      <c r="S131" s="246"/>
      <c r="T131" s="246"/>
      <c r="U131" s="246"/>
      <c r="V131" s="246"/>
      <c r="W131" s="246"/>
      <c r="X131" s="246"/>
      <c r="Y131" s="348"/>
      <c r="Z131" s="464"/>
      <c r="AA131" s="245"/>
    </row>
    <row r="132" spans="1:27" ht="101.25" x14ac:dyDescent="0.25">
      <c r="A132" s="488"/>
      <c r="B132" s="488"/>
      <c r="C132" s="551"/>
      <c r="D132" s="536" t="s">
        <v>870</v>
      </c>
      <c r="E132" s="488"/>
      <c r="F132" s="522"/>
      <c r="G132" s="523"/>
      <c r="H132" s="374"/>
      <c r="I132" s="367"/>
      <c r="J132" s="367"/>
      <c r="K132" s="554" t="s">
        <v>871</v>
      </c>
      <c r="L132" s="554" t="s">
        <v>872</v>
      </c>
      <c r="M132" s="351"/>
      <c r="N132" s="367"/>
      <c r="O132" s="367"/>
      <c r="P132" s="524"/>
      <c r="Q132" s="528"/>
      <c r="R132" s="246"/>
      <c r="S132" s="246"/>
      <c r="T132" s="246"/>
      <c r="U132" s="246"/>
      <c r="V132" s="246"/>
      <c r="W132" s="246"/>
      <c r="X132" s="246"/>
      <c r="Y132" s="348"/>
      <c r="Z132" s="464"/>
      <c r="AA132" s="245" t="s">
        <v>748</v>
      </c>
    </row>
    <row r="133" spans="1:27" ht="90" x14ac:dyDescent="0.25">
      <c r="A133" s="488"/>
      <c r="B133" s="488"/>
      <c r="C133" s="551"/>
      <c r="D133" s="536"/>
      <c r="E133" s="488"/>
      <c r="F133" s="522"/>
      <c r="G133" s="520" t="s">
        <v>873</v>
      </c>
      <c r="H133" s="370">
        <v>28000</v>
      </c>
      <c r="I133" s="362">
        <v>7000</v>
      </c>
      <c r="J133" s="362"/>
      <c r="K133" s="554" t="s">
        <v>874</v>
      </c>
      <c r="L133" s="554" t="s">
        <v>875</v>
      </c>
      <c r="M133" s="351"/>
      <c r="N133" s="362"/>
      <c r="O133" s="362"/>
      <c r="P133" s="360"/>
      <c r="Q133" s="528"/>
      <c r="R133" s="246"/>
      <c r="S133" s="246"/>
      <c r="T133" s="246"/>
      <c r="U133" s="246"/>
      <c r="V133" s="246"/>
      <c r="W133" s="246"/>
      <c r="X133" s="246"/>
      <c r="Y133" s="348"/>
      <c r="Z133" s="464"/>
      <c r="AA133" s="245"/>
    </row>
    <row r="134" spans="1:27" ht="90" x14ac:dyDescent="0.25">
      <c r="A134" s="488"/>
      <c r="B134" s="488"/>
      <c r="C134" s="551"/>
      <c r="D134" s="536"/>
      <c r="E134" s="488"/>
      <c r="F134" s="522"/>
      <c r="G134" s="522"/>
      <c r="H134" s="372"/>
      <c r="I134" s="365"/>
      <c r="J134" s="365"/>
      <c r="K134" s="554" t="s">
        <v>876</v>
      </c>
      <c r="L134" s="554" t="s">
        <v>877</v>
      </c>
      <c r="M134" s="351"/>
      <c r="N134" s="365"/>
      <c r="O134" s="365"/>
      <c r="P134" s="521"/>
      <c r="Q134" s="528"/>
      <c r="R134" s="246"/>
      <c r="S134" s="246"/>
      <c r="T134" s="246"/>
      <c r="U134" s="246"/>
      <c r="V134" s="246"/>
      <c r="W134" s="246"/>
      <c r="X134" s="246"/>
      <c r="Y134" s="348"/>
      <c r="Z134" s="464"/>
      <c r="AA134" s="245"/>
    </row>
    <row r="135" spans="1:27" ht="90" x14ac:dyDescent="0.25">
      <c r="A135" s="488"/>
      <c r="B135" s="488"/>
      <c r="C135" s="551"/>
      <c r="D135" s="536"/>
      <c r="E135" s="488"/>
      <c r="F135" s="523"/>
      <c r="G135" s="523"/>
      <c r="H135" s="374"/>
      <c r="I135" s="367"/>
      <c r="J135" s="367"/>
      <c r="K135" s="554" t="s">
        <v>878</v>
      </c>
      <c r="L135" s="554" t="s">
        <v>879</v>
      </c>
      <c r="M135" s="351"/>
      <c r="N135" s="367"/>
      <c r="O135" s="367"/>
      <c r="P135" s="524"/>
      <c r="Q135" s="529"/>
      <c r="R135" s="246"/>
      <c r="S135" s="246"/>
      <c r="T135" s="246"/>
      <c r="U135" s="246"/>
      <c r="V135" s="246"/>
      <c r="W135" s="246"/>
      <c r="X135" s="246"/>
      <c r="Y135" s="348"/>
      <c r="Z135" s="464"/>
      <c r="AA135" s="245" t="s">
        <v>748</v>
      </c>
    </row>
    <row r="136" spans="1:27" ht="146.25" x14ac:dyDescent="0.25">
      <c r="A136" s="488"/>
      <c r="B136" s="488"/>
      <c r="C136" s="551"/>
      <c r="D136" s="551"/>
      <c r="E136" s="488"/>
      <c r="F136" s="520" t="s">
        <v>880</v>
      </c>
      <c r="G136" s="520" t="s">
        <v>881</v>
      </c>
      <c r="H136" s="370">
        <v>68600</v>
      </c>
      <c r="I136" s="362">
        <v>17100</v>
      </c>
      <c r="J136" s="362"/>
      <c r="K136" s="554" t="s">
        <v>882</v>
      </c>
      <c r="L136" s="554" t="s">
        <v>883</v>
      </c>
      <c r="M136" s="351"/>
      <c r="N136" s="362"/>
      <c r="O136" s="362"/>
      <c r="P136" s="360"/>
      <c r="Q136" s="526">
        <v>150000000</v>
      </c>
      <c r="R136" s="246"/>
      <c r="S136" s="246"/>
      <c r="T136" s="246"/>
      <c r="U136" s="246"/>
      <c r="V136" s="246"/>
      <c r="W136" s="246"/>
      <c r="X136" s="246"/>
      <c r="Y136" s="348"/>
      <c r="Z136" s="464"/>
      <c r="AA136" s="245"/>
    </row>
    <row r="137" spans="1:27" ht="146.25" x14ac:dyDescent="0.25">
      <c r="A137" s="488"/>
      <c r="B137" s="488"/>
      <c r="C137" s="551"/>
      <c r="D137" s="551"/>
      <c r="E137" s="488"/>
      <c r="F137" s="522"/>
      <c r="G137" s="522"/>
      <c r="H137" s="372"/>
      <c r="I137" s="365"/>
      <c r="J137" s="365"/>
      <c r="K137" s="554" t="s">
        <v>884</v>
      </c>
      <c r="L137" s="554" t="s">
        <v>885</v>
      </c>
      <c r="M137" s="351"/>
      <c r="N137" s="365"/>
      <c r="O137" s="365"/>
      <c r="P137" s="521"/>
      <c r="Q137" s="528"/>
      <c r="R137" s="246"/>
      <c r="S137" s="246"/>
      <c r="T137" s="246"/>
      <c r="U137" s="246"/>
      <c r="V137" s="246"/>
      <c r="W137" s="246"/>
      <c r="X137" s="246"/>
      <c r="Y137" s="348"/>
      <c r="Z137" s="464"/>
      <c r="AA137" s="245"/>
    </row>
    <row r="138" spans="1:27" ht="146.25" x14ac:dyDescent="0.25">
      <c r="A138" s="488"/>
      <c r="B138" s="488"/>
      <c r="C138" s="551"/>
      <c r="D138" s="551"/>
      <c r="E138" s="488"/>
      <c r="F138" s="523"/>
      <c r="G138" s="523"/>
      <c r="H138" s="374"/>
      <c r="I138" s="367"/>
      <c r="J138" s="367"/>
      <c r="K138" s="554" t="s">
        <v>886</v>
      </c>
      <c r="L138" s="554" t="s">
        <v>887</v>
      </c>
      <c r="M138" s="351"/>
      <c r="N138" s="367"/>
      <c r="O138" s="367"/>
      <c r="P138" s="524"/>
      <c r="Q138" s="529"/>
      <c r="R138" s="246"/>
      <c r="S138" s="246"/>
      <c r="T138" s="246"/>
      <c r="U138" s="246"/>
      <c r="V138" s="246"/>
      <c r="W138" s="246"/>
      <c r="X138" s="246"/>
      <c r="Y138" s="348"/>
      <c r="Z138" s="464"/>
      <c r="AA138" s="245" t="s">
        <v>748</v>
      </c>
    </row>
    <row r="139" spans="1:27" ht="90" x14ac:dyDescent="0.25">
      <c r="A139" s="488"/>
      <c r="B139" s="488"/>
      <c r="C139" s="551"/>
      <c r="D139" s="551"/>
      <c r="E139" s="488"/>
      <c r="F139" s="520" t="s">
        <v>888</v>
      </c>
      <c r="G139" s="520" t="s">
        <v>889</v>
      </c>
      <c r="H139" s="370">
        <v>80</v>
      </c>
      <c r="I139" s="362">
        <v>80</v>
      </c>
      <c r="J139" s="362"/>
      <c r="K139" s="554" t="s">
        <v>890</v>
      </c>
      <c r="L139" s="554" t="s">
        <v>891</v>
      </c>
      <c r="M139" s="351"/>
      <c r="N139" s="362"/>
      <c r="O139" s="362"/>
      <c r="P139" s="360"/>
      <c r="Q139" s="526" t="s">
        <v>892</v>
      </c>
      <c r="R139" s="246"/>
      <c r="S139" s="246"/>
      <c r="T139" s="246"/>
      <c r="U139" s="246"/>
      <c r="V139" s="246"/>
      <c r="W139" s="246"/>
      <c r="X139" s="246"/>
      <c r="Y139" s="348"/>
      <c r="Z139" s="464"/>
      <c r="AA139" s="245"/>
    </row>
    <row r="140" spans="1:27" ht="90" x14ac:dyDescent="0.25">
      <c r="A140" s="488"/>
      <c r="B140" s="488"/>
      <c r="C140" s="551"/>
      <c r="D140" s="551"/>
      <c r="E140" s="488"/>
      <c r="F140" s="522"/>
      <c r="G140" s="522"/>
      <c r="H140" s="372"/>
      <c r="I140" s="365"/>
      <c r="J140" s="365"/>
      <c r="K140" s="554" t="s">
        <v>893</v>
      </c>
      <c r="L140" s="554" t="s">
        <v>894</v>
      </c>
      <c r="M140" s="351"/>
      <c r="N140" s="365"/>
      <c r="O140" s="365"/>
      <c r="P140" s="521"/>
      <c r="Q140" s="528"/>
      <c r="R140" s="246"/>
      <c r="S140" s="246"/>
      <c r="T140" s="246"/>
      <c r="U140" s="246"/>
      <c r="V140" s="246"/>
      <c r="W140" s="246"/>
      <c r="X140" s="246"/>
      <c r="Y140" s="348"/>
      <c r="Z140" s="464"/>
      <c r="AA140" s="245"/>
    </row>
    <row r="141" spans="1:27" ht="90" x14ac:dyDescent="0.25">
      <c r="A141" s="488"/>
      <c r="B141" s="488"/>
      <c r="C141" s="551"/>
      <c r="D141" s="551"/>
      <c r="E141" s="488"/>
      <c r="F141" s="523"/>
      <c r="G141" s="523"/>
      <c r="H141" s="374"/>
      <c r="I141" s="367"/>
      <c r="J141" s="367"/>
      <c r="K141" s="554" t="s">
        <v>895</v>
      </c>
      <c r="L141" s="554" t="s">
        <v>896</v>
      </c>
      <c r="M141" s="351"/>
      <c r="N141" s="367"/>
      <c r="O141" s="367"/>
      <c r="P141" s="524"/>
      <c r="Q141" s="529"/>
      <c r="R141" s="246"/>
      <c r="S141" s="246"/>
      <c r="T141" s="246"/>
      <c r="U141" s="246"/>
      <c r="V141" s="246"/>
      <c r="W141" s="246"/>
      <c r="X141" s="246"/>
      <c r="Y141" s="348"/>
      <c r="Z141" s="464"/>
      <c r="AA141" s="245"/>
    </row>
    <row r="142" spans="1:27" ht="90" x14ac:dyDescent="0.25">
      <c r="A142" s="488"/>
      <c r="B142" s="488"/>
      <c r="C142" s="551"/>
      <c r="D142" s="551"/>
      <c r="E142" s="488"/>
      <c r="F142" s="520" t="s">
        <v>897</v>
      </c>
      <c r="G142" s="520" t="s">
        <v>898</v>
      </c>
      <c r="H142" s="370">
        <v>2</v>
      </c>
      <c r="I142" s="362">
        <v>2</v>
      </c>
      <c r="J142" s="362"/>
      <c r="K142" s="554" t="s">
        <v>899</v>
      </c>
      <c r="L142" s="554" t="s">
        <v>900</v>
      </c>
      <c r="M142" s="351"/>
      <c r="N142" s="362"/>
      <c r="O142" s="362"/>
      <c r="P142" s="360"/>
      <c r="Q142" s="526" t="s">
        <v>901</v>
      </c>
      <c r="R142" s="246"/>
      <c r="S142" s="246"/>
      <c r="T142" s="246"/>
      <c r="U142" s="246"/>
      <c r="V142" s="246"/>
      <c r="W142" s="246"/>
      <c r="X142" s="246"/>
      <c r="Y142" s="348"/>
      <c r="Z142" s="464"/>
      <c r="AA142" s="245"/>
    </row>
    <row r="143" spans="1:27" ht="90" x14ac:dyDescent="0.25">
      <c r="A143" s="488"/>
      <c r="B143" s="488"/>
      <c r="C143" s="551"/>
      <c r="D143" s="551"/>
      <c r="E143" s="488"/>
      <c r="F143" s="522"/>
      <c r="G143" s="522"/>
      <c r="H143" s="372"/>
      <c r="I143" s="365"/>
      <c r="J143" s="365"/>
      <c r="K143" s="554" t="s">
        <v>902</v>
      </c>
      <c r="L143" s="554" t="s">
        <v>903</v>
      </c>
      <c r="M143" s="351"/>
      <c r="N143" s="365"/>
      <c r="O143" s="365"/>
      <c r="P143" s="521"/>
      <c r="Q143" s="528"/>
      <c r="R143" s="246"/>
      <c r="S143" s="246"/>
      <c r="T143" s="246"/>
      <c r="U143" s="246"/>
      <c r="V143" s="246"/>
      <c r="W143" s="246"/>
      <c r="X143" s="246"/>
      <c r="Y143" s="348"/>
      <c r="Z143" s="464"/>
      <c r="AA143" s="245"/>
    </row>
    <row r="144" spans="1:27" ht="90" x14ac:dyDescent="0.25">
      <c r="A144" s="488"/>
      <c r="B144" s="488"/>
      <c r="C144" s="551"/>
      <c r="D144" s="551"/>
      <c r="E144" s="488"/>
      <c r="F144" s="523"/>
      <c r="G144" s="523"/>
      <c r="H144" s="374"/>
      <c r="I144" s="367"/>
      <c r="J144" s="367"/>
      <c r="K144" s="554" t="s">
        <v>904</v>
      </c>
      <c r="L144" s="554" t="s">
        <v>905</v>
      </c>
      <c r="M144" s="351"/>
      <c r="N144" s="367"/>
      <c r="O144" s="367"/>
      <c r="P144" s="524"/>
      <c r="Q144" s="529"/>
      <c r="R144" s="246"/>
      <c r="S144" s="246"/>
      <c r="T144" s="246"/>
      <c r="U144" s="246"/>
      <c r="V144" s="246"/>
      <c r="W144" s="246"/>
      <c r="X144" s="246"/>
      <c r="Y144" s="348"/>
      <c r="Z144" s="464"/>
      <c r="AA144" s="245"/>
    </row>
    <row r="145" spans="1:28" ht="45" x14ac:dyDescent="0.25">
      <c r="A145" s="488"/>
      <c r="B145" s="488"/>
      <c r="C145" s="551"/>
      <c r="D145" s="551"/>
      <c r="E145" s="488"/>
      <c r="F145" s="520" t="s">
        <v>906</v>
      </c>
      <c r="G145" s="520" t="s">
        <v>907</v>
      </c>
      <c r="H145" s="370">
        <v>2</v>
      </c>
      <c r="I145" s="362">
        <v>1</v>
      </c>
      <c r="J145" s="362"/>
      <c r="K145" s="554" t="s">
        <v>908</v>
      </c>
      <c r="L145" s="554" t="s">
        <v>909</v>
      </c>
      <c r="M145" s="351"/>
      <c r="N145" s="362"/>
      <c r="O145" s="362"/>
      <c r="P145" s="360"/>
      <c r="Q145" s="526" t="s">
        <v>910</v>
      </c>
      <c r="R145" s="246"/>
      <c r="S145" s="246"/>
      <c r="T145" s="246"/>
      <c r="U145" s="246"/>
      <c r="V145" s="246"/>
      <c r="W145" s="246"/>
      <c r="X145" s="246"/>
      <c r="Y145" s="348"/>
      <c r="Z145" s="464"/>
      <c r="AA145" s="245"/>
    </row>
    <row r="146" spans="1:28" ht="45" x14ac:dyDescent="0.25">
      <c r="A146" s="488"/>
      <c r="B146" s="488"/>
      <c r="C146" s="551"/>
      <c r="D146" s="551"/>
      <c r="E146" s="488"/>
      <c r="F146" s="522"/>
      <c r="G146" s="522"/>
      <c r="H146" s="372"/>
      <c r="I146" s="365"/>
      <c r="J146" s="365"/>
      <c r="K146" s="554" t="s">
        <v>911</v>
      </c>
      <c r="L146" s="554" t="s">
        <v>912</v>
      </c>
      <c r="M146" s="351"/>
      <c r="N146" s="365"/>
      <c r="O146" s="365"/>
      <c r="P146" s="521"/>
      <c r="Q146" s="528"/>
      <c r="R146" s="246"/>
      <c r="S146" s="246"/>
      <c r="T146" s="246"/>
      <c r="U146" s="246"/>
      <c r="V146" s="246"/>
      <c r="W146" s="246"/>
      <c r="X146" s="246"/>
      <c r="Y146" s="348"/>
      <c r="Z146" s="464"/>
      <c r="AA146" s="245"/>
    </row>
    <row r="147" spans="1:28" ht="45" x14ac:dyDescent="0.25">
      <c r="A147" s="488"/>
      <c r="B147" s="488"/>
      <c r="C147" s="551"/>
      <c r="D147" s="551"/>
      <c r="E147" s="488"/>
      <c r="F147" s="523"/>
      <c r="G147" s="523"/>
      <c r="H147" s="374"/>
      <c r="I147" s="367"/>
      <c r="J147" s="367"/>
      <c r="K147" s="554" t="s">
        <v>913</v>
      </c>
      <c r="L147" s="554" t="s">
        <v>914</v>
      </c>
      <c r="M147" s="351"/>
      <c r="N147" s="367"/>
      <c r="O147" s="367"/>
      <c r="P147" s="524"/>
      <c r="Q147" s="529"/>
      <c r="R147" s="246"/>
      <c r="S147" s="246"/>
      <c r="T147" s="246"/>
      <c r="U147" s="246"/>
      <c r="V147" s="246"/>
      <c r="W147" s="246"/>
      <c r="X147" s="246"/>
      <c r="Y147" s="348"/>
      <c r="Z147" s="464"/>
      <c r="AA147" s="245"/>
    </row>
    <row r="148" spans="1:28" ht="146.25" x14ac:dyDescent="0.25">
      <c r="A148" s="488"/>
      <c r="B148" s="488"/>
      <c r="C148" s="551"/>
      <c r="D148" s="551"/>
      <c r="E148" s="488"/>
      <c r="F148" s="520" t="s">
        <v>915</v>
      </c>
      <c r="G148" s="520" t="s">
        <v>916</v>
      </c>
      <c r="H148" s="370">
        <v>56700</v>
      </c>
      <c r="I148" s="362">
        <v>14200</v>
      </c>
      <c r="J148" s="362"/>
      <c r="K148" s="554" t="s">
        <v>917</v>
      </c>
      <c r="L148" s="554" t="s">
        <v>918</v>
      </c>
      <c r="M148" s="351"/>
      <c r="N148" s="362"/>
      <c r="O148" s="362"/>
      <c r="P148" s="360"/>
      <c r="Q148" s="561" t="s">
        <v>582</v>
      </c>
      <c r="R148" s="246"/>
      <c r="S148" s="246"/>
      <c r="T148" s="246"/>
      <c r="U148" s="246"/>
      <c r="V148" s="246"/>
      <c r="W148" s="246"/>
      <c r="X148" s="246"/>
      <c r="Y148" s="348"/>
      <c r="Z148" s="464"/>
      <c r="AA148" s="245"/>
    </row>
    <row r="149" spans="1:28" ht="146.25" x14ac:dyDescent="0.25">
      <c r="A149" s="488"/>
      <c r="B149" s="488"/>
      <c r="C149" s="551"/>
      <c r="D149" s="551"/>
      <c r="E149" s="488"/>
      <c r="F149" s="522"/>
      <c r="G149" s="522"/>
      <c r="H149" s="372"/>
      <c r="I149" s="365"/>
      <c r="J149" s="365"/>
      <c r="K149" s="554" t="s">
        <v>919</v>
      </c>
      <c r="L149" s="554" t="s">
        <v>920</v>
      </c>
      <c r="M149" s="351"/>
      <c r="N149" s="365"/>
      <c r="O149" s="365"/>
      <c r="P149" s="521"/>
      <c r="Q149" s="562"/>
      <c r="R149" s="246"/>
      <c r="S149" s="246"/>
      <c r="T149" s="246"/>
      <c r="U149" s="246"/>
      <c r="V149" s="246"/>
      <c r="W149" s="246"/>
      <c r="X149" s="246"/>
      <c r="Y149" s="348"/>
      <c r="Z149" s="464"/>
      <c r="AA149" s="245"/>
    </row>
    <row r="150" spans="1:28" ht="348.75" x14ac:dyDescent="0.25">
      <c r="A150" s="488"/>
      <c r="B150" s="488"/>
      <c r="C150" s="551"/>
      <c r="D150" s="551" t="s">
        <v>921</v>
      </c>
      <c r="E150" s="488"/>
      <c r="F150" s="523"/>
      <c r="G150" s="523"/>
      <c r="H150" s="374"/>
      <c r="I150" s="367"/>
      <c r="J150" s="367"/>
      <c r="K150" s="554" t="s">
        <v>922</v>
      </c>
      <c r="L150" s="554" t="s">
        <v>923</v>
      </c>
      <c r="M150" s="351"/>
      <c r="N150" s="367"/>
      <c r="O150" s="367"/>
      <c r="P150" s="524"/>
      <c r="Q150" s="563"/>
      <c r="R150" s="246"/>
      <c r="S150" s="246"/>
      <c r="T150" s="246"/>
      <c r="U150" s="246"/>
      <c r="V150" s="246"/>
      <c r="W150" s="246"/>
      <c r="X150" s="246"/>
      <c r="Y150" s="348"/>
      <c r="Z150" s="464"/>
      <c r="AA150" s="245" t="s">
        <v>748</v>
      </c>
    </row>
    <row r="151" spans="1:28" ht="191.25" x14ac:dyDescent="0.25">
      <c r="A151" s="488"/>
      <c r="B151" s="488"/>
      <c r="C151" s="551"/>
      <c r="D151" s="551"/>
      <c r="E151" s="488"/>
      <c r="F151" s="520" t="s">
        <v>924</v>
      </c>
      <c r="G151" s="520" t="s">
        <v>925</v>
      </c>
      <c r="H151" s="370">
        <v>4280</v>
      </c>
      <c r="I151" s="362">
        <v>2000</v>
      </c>
      <c r="J151" s="362"/>
      <c r="K151" s="554" t="s">
        <v>926</v>
      </c>
      <c r="L151" s="554" t="s">
        <v>927</v>
      </c>
      <c r="M151" s="351"/>
      <c r="N151" s="362"/>
      <c r="O151" s="362"/>
      <c r="P151" s="360"/>
      <c r="Q151" s="526">
        <v>0</v>
      </c>
      <c r="R151" s="246"/>
      <c r="S151" s="246"/>
      <c r="T151" s="246"/>
      <c r="U151" s="246"/>
      <c r="V151" s="246"/>
      <c r="W151" s="246"/>
      <c r="X151" s="246"/>
      <c r="Y151" s="348"/>
      <c r="Z151" s="464"/>
      <c r="AA151" s="245"/>
    </row>
    <row r="152" spans="1:28" ht="191.25" x14ac:dyDescent="0.25">
      <c r="A152" s="488"/>
      <c r="B152" s="488"/>
      <c r="C152" s="551"/>
      <c r="D152" s="551"/>
      <c r="E152" s="488"/>
      <c r="F152" s="522"/>
      <c r="G152" s="522"/>
      <c r="H152" s="372"/>
      <c r="I152" s="365"/>
      <c r="J152" s="365"/>
      <c r="K152" s="554" t="s">
        <v>928</v>
      </c>
      <c r="L152" s="554" t="s">
        <v>929</v>
      </c>
      <c r="M152" s="351"/>
      <c r="N152" s="365"/>
      <c r="O152" s="365"/>
      <c r="P152" s="521"/>
      <c r="Q152" s="528"/>
      <c r="R152" s="246"/>
      <c r="S152" s="246"/>
      <c r="T152" s="246"/>
      <c r="U152" s="246"/>
      <c r="V152" s="246"/>
      <c r="W152" s="246"/>
      <c r="X152" s="246"/>
      <c r="Y152" s="348"/>
      <c r="Z152" s="464"/>
      <c r="AA152" s="245"/>
    </row>
    <row r="153" spans="1:28" ht="191.25" x14ac:dyDescent="0.25">
      <c r="A153" s="564"/>
      <c r="B153" s="564"/>
      <c r="C153" s="565"/>
      <c r="D153" s="565"/>
      <c r="E153" s="564"/>
      <c r="F153" s="523"/>
      <c r="G153" s="523"/>
      <c r="H153" s="374"/>
      <c r="I153" s="367"/>
      <c r="J153" s="367"/>
      <c r="K153" s="554" t="s">
        <v>930</v>
      </c>
      <c r="L153" s="554" t="s">
        <v>931</v>
      </c>
      <c r="M153" s="351"/>
      <c r="N153" s="367"/>
      <c r="O153" s="367"/>
      <c r="P153" s="524"/>
      <c r="Q153" s="529"/>
      <c r="R153" s="246"/>
      <c r="S153" s="246"/>
      <c r="T153" s="246"/>
      <c r="U153" s="246"/>
      <c r="V153" s="246"/>
      <c r="W153" s="246"/>
      <c r="X153" s="246"/>
      <c r="Y153" s="348"/>
      <c r="Z153" s="464"/>
      <c r="AA153" s="245"/>
    </row>
    <row r="154" spans="1:28" ht="67.5" x14ac:dyDescent="0.25">
      <c r="A154" s="375" t="s">
        <v>113</v>
      </c>
      <c r="B154" s="375" t="s">
        <v>193</v>
      </c>
      <c r="C154" s="565"/>
      <c r="D154" s="565"/>
      <c r="E154" s="548"/>
      <c r="F154" s="557" t="s">
        <v>932</v>
      </c>
      <c r="G154" s="557" t="s">
        <v>933</v>
      </c>
      <c r="H154" s="376">
        <v>8</v>
      </c>
      <c r="I154" s="377">
        <v>4</v>
      </c>
      <c r="J154" s="377"/>
      <c r="K154" s="553" t="s">
        <v>934</v>
      </c>
      <c r="L154" s="553" t="s">
        <v>935</v>
      </c>
      <c r="M154" s="351"/>
      <c r="N154" s="377"/>
      <c r="O154" s="377"/>
      <c r="P154" s="351"/>
      <c r="Q154" s="566">
        <v>0</v>
      </c>
      <c r="R154" s="246"/>
      <c r="S154" s="246"/>
      <c r="T154" s="246"/>
      <c r="U154" s="246"/>
      <c r="V154" s="246"/>
      <c r="W154" s="246"/>
      <c r="X154" s="246"/>
      <c r="Y154" s="348"/>
      <c r="Z154" s="464"/>
      <c r="AA154" s="245"/>
      <c r="AB154" s="462"/>
    </row>
    <row r="155" spans="1:28" ht="67.5" x14ac:dyDescent="0.25">
      <c r="A155" s="375"/>
      <c r="B155" s="375"/>
      <c r="C155" s="565"/>
      <c r="D155" s="565"/>
      <c r="E155" s="548"/>
      <c r="F155" s="557"/>
      <c r="G155" s="557"/>
      <c r="H155" s="376"/>
      <c r="I155" s="377"/>
      <c r="J155" s="377"/>
      <c r="K155" s="553" t="s">
        <v>936</v>
      </c>
      <c r="L155" s="553" t="s">
        <v>937</v>
      </c>
      <c r="M155" s="351"/>
      <c r="N155" s="377"/>
      <c r="O155" s="377"/>
      <c r="P155" s="351"/>
      <c r="Q155" s="567"/>
      <c r="R155" s="246"/>
      <c r="S155" s="246"/>
      <c r="T155" s="246"/>
      <c r="U155" s="246"/>
      <c r="V155" s="246"/>
      <c r="W155" s="246"/>
      <c r="X155" s="246"/>
      <c r="Y155" s="348"/>
      <c r="Z155" s="464"/>
      <c r="AA155" s="245"/>
      <c r="AB155" s="462"/>
    </row>
    <row r="156" spans="1:28" ht="67.5" x14ac:dyDescent="0.25">
      <c r="A156" s="375"/>
      <c r="B156" s="375"/>
      <c r="C156" s="565"/>
      <c r="D156" s="565"/>
      <c r="E156" s="569"/>
      <c r="F156" s="557"/>
      <c r="G156" s="557"/>
      <c r="H156" s="376"/>
      <c r="I156" s="377"/>
      <c r="J156" s="377"/>
      <c r="K156" s="553" t="s">
        <v>938</v>
      </c>
      <c r="L156" s="553" t="s">
        <v>939</v>
      </c>
      <c r="M156" s="351"/>
      <c r="N156" s="377"/>
      <c r="O156" s="377"/>
      <c r="P156" s="351"/>
      <c r="Q156" s="568"/>
      <c r="R156" s="246"/>
      <c r="S156" s="246"/>
      <c r="T156" s="246"/>
      <c r="U156" s="246"/>
      <c r="V156" s="246"/>
      <c r="W156" s="246"/>
      <c r="X156" s="246"/>
      <c r="Y156" s="348"/>
      <c r="Z156" s="464"/>
      <c r="AA156" s="245"/>
      <c r="AB156" s="462"/>
    </row>
    <row r="157" spans="1:28" ht="101.25" x14ac:dyDescent="0.25">
      <c r="A157" s="375"/>
      <c r="B157" s="375"/>
      <c r="C157" s="565"/>
      <c r="D157" s="565"/>
      <c r="E157" s="569"/>
      <c r="F157" s="557" t="s">
        <v>940</v>
      </c>
      <c r="G157" s="557" t="s">
        <v>941</v>
      </c>
      <c r="H157" s="376">
        <v>30</v>
      </c>
      <c r="I157" s="377">
        <v>0</v>
      </c>
      <c r="J157" s="377"/>
      <c r="K157" s="553" t="s">
        <v>942</v>
      </c>
      <c r="L157" s="553" t="s">
        <v>943</v>
      </c>
      <c r="M157" s="351"/>
      <c r="N157" s="377"/>
      <c r="O157" s="377"/>
      <c r="P157" s="351"/>
      <c r="Q157" s="566" t="s">
        <v>944</v>
      </c>
      <c r="R157" s="246"/>
      <c r="S157" s="246"/>
      <c r="T157" s="246"/>
      <c r="U157" s="246"/>
      <c r="V157" s="246"/>
      <c r="W157" s="246"/>
      <c r="X157" s="246"/>
      <c r="Y157" s="348"/>
      <c r="Z157" s="464"/>
      <c r="AA157" s="245"/>
      <c r="AB157" s="462"/>
    </row>
    <row r="158" spans="1:28" ht="101.25" x14ac:dyDescent="0.25">
      <c r="A158" s="375"/>
      <c r="B158" s="375"/>
      <c r="C158" s="565"/>
      <c r="D158" s="565"/>
      <c r="E158" s="569"/>
      <c r="F158" s="557"/>
      <c r="G158" s="557"/>
      <c r="H158" s="376"/>
      <c r="I158" s="377"/>
      <c r="J158" s="377"/>
      <c r="K158" s="553" t="s">
        <v>945</v>
      </c>
      <c r="L158" s="553" t="s">
        <v>946</v>
      </c>
      <c r="M158" s="351"/>
      <c r="N158" s="377"/>
      <c r="O158" s="377"/>
      <c r="P158" s="351"/>
      <c r="Q158" s="567"/>
      <c r="R158" s="246"/>
      <c r="S158" s="246"/>
      <c r="T158" s="246"/>
      <c r="U158" s="246"/>
      <c r="V158" s="246"/>
      <c r="W158" s="246"/>
      <c r="X158" s="246"/>
      <c r="Y158" s="348"/>
      <c r="Z158" s="464"/>
      <c r="AA158" s="245"/>
      <c r="AB158" s="462"/>
    </row>
    <row r="159" spans="1:28" ht="101.25" x14ac:dyDescent="0.25">
      <c r="A159" s="375"/>
      <c r="B159" s="375"/>
      <c r="C159" s="565"/>
      <c r="D159" s="565"/>
      <c r="E159" s="569"/>
      <c r="F159" s="557"/>
      <c r="G159" s="557"/>
      <c r="H159" s="376"/>
      <c r="I159" s="377"/>
      <c r="J159" s="377"/>
      <c r="K159" s="553" t="s">
        <v>947</v>
      </c>
      <c r="L159" s="553" t="s">
        <v>948</v>
      </c>
      <c r="M159" s="351"/>
      <c r="N159" s="377"/>
      <c r="O159" s="377"/>
      <c r="P159" s="351"/>
      <c r="Q159" s="568"/>
      <c r="R159" s="246"/>
      <c r="S159" s="246"/>
      <c r="T159" s="246"/>
      <c r="U159" s="246"/>
      <c r="V159" s="246"/>
      <c r="W159" s="246"/>
      <c r="X159" s="246"/>
      <c r="Y159" s="348"/>
      <c r="Z159" s="464"/>
      <c r="AA159" s="245"/>
      <c r="AB159" s="462"/>
    </row>
  </sheetData>
  <mergeCells count="385">
    <mergeCell ref="A1:F1"/>
    <mergeCell ref="F157:F159"/>
    <mergeCell ref="G157:G159"/>
    <mergeCell ref="J157:J159"/>
    <mergeCell ref="H157:H159"/>
    <mergeCell ref="I157:I159"/>
    <mergeCell ref="N121:N123"/>
    <mergeCell ref="F130:F135"/>
    <mergeCell ref="G130:G132"/>
    <mergeCell ref="J130:J132"/>
    <mergeCell ref="G133:G135"/>
    <mergeCell ref="N157:N159"/>
    <mergeCell ref="O157:O159"/>
    <mergeCell ref="H121:H123"/>
    <mergeCell ref="N154:N156"/>
    <mergeCell ref="O154:O156"/>
    <mergeCell ref="H130:H132"/>
    <mergeCell ref="I130:I132"/>
    <mergeCell ref="H133:H135"/>
    <mergeCell ref="I133:I135"/>
    <mergeCell ref="N130:N132"/>
    <mergeCell ref="Q154:Q156"/>
    <mergeCell ref="O112:O114"/>
    <mergeCell ref="N115:N117"/>
    <mergeCell ref="N124:N126"/>
    <mergeCell ref="G127:G129"/>
    <mergeCell ref="H127:H129"/>
    <mergeCell ref="I115:I117"/>
    <mergeCell ref="H115:H117"/>
    <mergeCell ref="G115:G117"/>
    <mergeCell ref="I112:I114"/>
    <mergeCell ref="F46:F48"/>
    <mergeCell ref="G46:G48"/>
    <mergeCell ref="H46:H48"/>
    <mergeCell ref="G64:G66"/>
    <mergeCell ref="H64:H66"/>
    <mergeCell ref="G55:G57"/>
    <mergeCell ref="H55:H57"/>
    <mergeCell ref="G61:G63"/>
    <mergeCell ref="H61:H63"/>
    <mergeCell ref="E5:E51"/>
    <mergeCell ref="F40:F45"/>
    <mergeCell ref="F3:F14"/>
    <mergeCell ref="G3:G5"/>
    <mergeCell ref="G49:G51"/>
    <mergeCell ref="G15:G24"/>
    <mergeCell ref="H15:H24"/>
    <mergeCell ref="G6:G8"/>
    <mergeCell ref="H6:H8"/>
    <mergeCell ref="G12:G14"/>
    <mergeCell ref="H12:H14"/>
    <mergeCell ref="G118:G120"/>
    <mergeCell ref="H31:H33"/>
    <mergeCell ref="F49:F51"/>
    <mergeCell ref="H49:H51"/>
    <mergeCell ref="G58:G60"/>
    <mergeCell ref="G37:G39"/>
    <mergeCell ref="Q103:Q108"/>
    <mergeCell ref="J28:J30"/>
    <mergeCell ref="F31:F33"/>
    <mergeCell ref="G31:G33"/>
    <mergeCell ref="Q157:Q159"/>
    <mergeCell ref="Q145:Q147"/>
    <mergeCell ref="O148:O150"/>
    <mergeCell ref="I15:I24"/>
    <mergeCell ref="I28:I30"/>
    <mergeCell ref="J15:J24"/>
    <mergeCell ref="J3:J14"/>
    <mergeCell ref="I6:I8"/>
    <mergeCell ref="I9:I11"/>
    <mergeCell ref="I12:I14"/>
    <mergeCell ref="I3:I5"/>
    <mergeCell ref="H118:H120"/>
    <mergeCell ref="N112:N114"/>
    <mergeCell ref="H58:H60"/>
    <mergeCell ref="O12:O14"/>
    <mergeCell ref="O21:O23"/>
    <mergeCell ref="H3:H5"/>
    <mergeCell ref="G9:G11"/>
    <mergeCell ref="H9:H11"/>
    <mergeCell ref="F34:F39"/>
    <mergeCell ref="I106:I108"/>
    <mergeCell ref="J106:J108"/>
    <mergeCell ref="H106:H108"/>
    <mergeCell ref="J112:J114"/>
    <mergeCell ref="J109:J111"/>
    <mergeCell ref="G112:G114"/>
    <mergeCell ref="H112:H114"/>
    <mergeCell ref="D132:D135"/>
    <mergeCell ref="F103:F108"/>
    <mergeCell ref="I46:I48"/>
    <mergeCell ref="I52:I54"/>
    <mergeCell ref="H67:H69"/>
    <mergeCell ref="I67:I69"/>
    <mergeCell ref="G73:G75"/>
    <mergeCell ref="I58:I60"/>
    <mergeCell ref="H73:H75"/>
    <mergeCell ref="I118:I120"/>
    <mergeCell ref="G124:G126"/>
    <mergeCell ref="H124:H126"/>
    <mergeCell ref="I124:I126"/>
    <mergeCell ref="I121:I123"/>
    <mergeCell ref="E63:E153"/>
    <mergeCell ref="G121:G123"/>
    <mergeCell ref="F112:F129"/>
    <mergeCell ref="I49:I51"/>
    <mergeCell ref="J49:J51"/>
    <mergeCell ref="G52:G54"/>
    <mergeCell ref="H52:H54"/>
    <mergeCell ref="J118:J120"/>
    <mergeCell ref="J124:J126"/>
    <mergeCell ref="J115:J117"/>
    <mergeCell ref="J121:J123"/>
    <mergeCell ref="I43:I45"/>
    <mergeCell ref="J43:J45"/>
    <mergeCell ref="G43:G45"/>
    <mergeCell ref="G40:G42"/>
    <mergeCell ref="H40:H42"/>
    <mergeCell ref="I40:I42"/>
    <mergeCell ref="H43:H45"/>
    <mergeCell ref="J46:J48"/>
    <mergeCell ref="F52:F102"/>
    <mergeCell ref="G34:G36"/>
    <mergeCell ref="H34:H36"/>
    <mergeCell ref="N34:N36"/>
    <mergeCell ref="J31:J33"/>
    <mergeCell ref="J34:J39"/>
    <mergeCell ref="I34:I39"/>
    <mergeCell ref="I31:I33"/>
    <mergeCell ref="J40:J42"/>
    <mergeCell ref="G28:G30"/>
    <mergeCell ref="H28:H30"/>
    <mergeCell ref="P6:P8"/>
    <mergeCell ref="N9:N11"/>
    <mergeCell ref="O9:O11"/>
    <mergeCell ref="O28:O30"/>
    <mergeCell ref="Q28:Q30"/>
    <mergeCell ref="N31:N33"/>
    <mergeCell ref="O31:O33"/>
    <mergeCell ref="Q31:Q33"/>
    <mergeCell ref="N15:N17"/>
    <mergeCell ref="O15:O17"/>
    <mergeCell ref="Q3:Q14"/>
    <mergeCell ref="O3:O5"/>
    <mergeCell ref="N3:N5"/>
    <mergeCell ref="N12:N14"/>
    <mergeCell ref="N21:N23"/>
    <mergeCell ref="Q18:Q23"/>
    <mergeCell ref="N18:N20"/>
    <mergeCell ref="N6:N8"/>
    <mergeCell ref="O6:O8"/>
    <mergeCell ref="Q15:Q17"/>
    <mergeCell ref="N28:N30"/>
    <mergeCell ref="O18:O20"/>
    <mergeCell ref="O76:O78"/>
    <mergeCell ref="N79:N81"/>
    <mergeCell ref="O79:O81"/>
    <mergeCell ref="N49:N51"/>
    <mergeCell ref="O40:O42"/>
    <mergeCell ref="O37:O39"/>
    <mergeCell ref="O49:O51"/>
    <mergeCell ref="N37:N39"/>
    <mergeCell ref="I73:I75"/>
    <mergeCell ref="J73:J75"/>
    <mergeCell ref="N73:N75"/>
    <mergeCell ref="O73:O75"/>
    <mergeCell ref="H76:H78"/>
    <mergeCell ref="I76:I78"/>
    <mergeCell ref="J76:J78"/>
    <mergeCell ref="J52:J54"/>
    <mergeCell ref="G67:G69"/>
    <mergeCell ref="J67:J69"/>
    <mergeCell ref="H70:H72"/>
    <mergeCell ref="I70:I72"/>
    <mergeCell ref="J70:J72"/>
    <mergeCell ref="N58:N60"/>
    <mergeCell ref="O58:O60"/>
    <mergeCell ref="N52:N54"/>
    <mergeCell ref="O52:O54"/>
    <mergeCell ref="O70:O72"/>
    <mergeCell ref="N76:N78"/>
    <mergeCell ref="N67:N69"/>
    <mergeCell ref="N70:N72"/>
    <mergeCell ref="G79:G81"/>
    <mergeCell ref="H79:H81"/>
    <mergeCell ref="I79:I81"/>
    <mergeCell ref="J79:J81"/>
    <mergeCell ref="G76:G78"/>
    <mergeCell ref="G82:G84"/>
    <mergeCell ref="H82:H84"/>
    <mergeCell ref="I82:I84"/>
    <mergeCell ref="J82:J84"/>
    <mergeCell ref="G88:G90"/>
    <mergeCell ref="H88:H90"/>
    <mergeCell ref="I88:I90"/>
    <mergeCell ref="J88:J90"/>
    <mergeCell ref="N88:N90"/>
    <mergeCell ref="O88:O90"/>
    <mergeCell ref="N82:N84"/>
    <mergeCell ref="O82:O84"/>
    <mergeCell ref="G85:G87"/>
    <mergeCell ref="H85:H87"/>
    <mergeCell ref="I85:I87"/>
    <mergeCell ref="J85:J87"/>
    <mergeCell ref="N85:N87"/>
    <mergeCell ref="O85:O87"/>
    <mergeCell ref="G94:G96"/>
    <mergeCell ref="H94:H96"/>
    <mergeCell ref="I94:I96"/>
    <mergeCell ref="J94:J96"/>
    <mergeCell ref="N94:N96"/>
    <mergeCell ref="O94:O96"/>
    <mergeCell ref="G91:G93"/>
    <mergeCell ref="H91:H93"/>
    <mergeCell ref="I91:I93"/>
    <mergeCell ref="J91:J93"/>
    <mergeCell ref="N91:N93"/>
    <mergeCell ref="O91:O93"/>
    <mergeCell ref="F136:F138"/>
    <mergeCell ref="N127:N129"/>
    <mergeCell ref="O127:O129"/>
    <mergeCell ref="O121:O123"/>
    <mergeCell ref="I127:I129"/>
    <mergeCell ref="J127:J129"/>
    <mergeCell ref="O115:O117"/>
    <mergeCell ref="O124:O126"/>
    <mergeCell ref="N118:N120"/>
    <mergeCell ref="O118:O120"/>
    <mergeCell ref="Q136:Q138"/>
    <mergeCell ref="O136:O138"/>
    <mergeCell ref="N136:N138"/>
    <mergeCell ref="Q130:Q135"/>
    <mergeCell ref="G136:G138"/>
    <mergeCell ref="H136:H138"/>
    <mergeCell ref="I136:I138"/>
    <mergeCell ref="J136:J138"/>
    <mergeCell ref="J133:J135"/>
    <mergeCell ref="F154:F156"/>
    <mergeCell ref="G154:G156"/>
    <mergeCell ref="H154:H156"/>
    <mergeCell ref="I154:I156"/>
    <mergeCell ref="J154:J156"/>
    <mergeCell ref="G145:G147"/>
    <mergeCell ref="H145:H147"/>
    <mergeCell ref="F148:F150"/>
    <mergeCell ref="G148:G150"/>
    <mergeCell ref="AA3:AA5"/>
    <mergeCell ref="AA6:AA8"/>
    <mergeCell ref="AA9:AA11"/>
    <mergeCell ref="AA12:AA14"/>
    <mergeCell ref="AA15:AA17"/>
    <mergeCell ref="AA18:AA20"/>
    <mergeCell ref="J145:J147"/>
    <mergeCell ref="Q151:Q153"/>
    <mergeCell ref="N151:N153"/>
    <mergeCell ref="O151:O153"/>
    <mergeCell ref="Q148:Q150"/>
    <mergeCell ref="O145:O147"/>
    <mergeCell ref="J148:J150"/>
    <mergeCell ref="N148:N150"/>
    <mergeCell ref="N145:N147"/>
    <mergeCell ref="O139:O141"/>
    <mergeCell ref="Q139:Q141"/>
    <mergeCell ref="J142:J144"/>
    <mergeCell ref="Q142:Q144"/>
    <mergeCell ref="O142:O144"/>
    <mergeCell ref="N142:N144"/>
    <mergeCell ref="J139:J141"/>
    <mergeCell ref="N139:N141"/>
    <mergeCell ref="O130:O132"/>
    <mergeCell ref="Y28:Y30"/>
    <mergeCell ref="Y31:Y33"/>
    <mergeCell ref="AA31:AA33"/>
    <mergeCell ref="Y34:Y36"/>
    <mergeCell ref="AA34:AA36"/>
    <mergeCell ref="F151:F153"/>
    <mergeCell ref="H151:H153"/>
    <mergeCell ref="I151:I153"/>
    <mergeCell ref="J151:J153"/>
    <mergeCell ref="I145:I147"/>
    <mergeCell ref="G151:G153"/>
    <mergeCell ref="H148:H150"/>
    <mergeCell ref="I148:I150"/>
    <mergeCell ref="F145:F147"/>
    <mergeCell ref="F142:F144"/>
    <mergeCell ref="G142:G144"/>
    <mergeCell ref="H142:H144"/>
    <mergeCell ref="I142:I144"/>
    <mergeCell ref="F139:F141"/>
    <mergeCell ref="G139:G141"/>
    <mergeCell ref="H139:H141"/>
    <mergeCell ref="I139:I141"/>
    <mergeCell ref="N133:N135"/>
    <mergeCell ref="O133:O135"/>
    <mergeCell ref="AA70:AA72"/>
    <mergeCell ref="AA73:AA75"/>
    <mergeCell ref="AA76:AA78"/>
    <mergeCell ref="AA79:AA81"/>
    <mergeCell ref="AA46:AA48"/>
    <mergeCell ref="AA21:AA23"/>
    <mergeCell ref="AA28:AA30"/>
    <mergeCell ref="AA67:AA69"/>
    <mergeCell ref="AA55:AA57"/>
    <mergeCell ref="AA58:AA60"/>
    <mergeCell ref="AA64:AA66"/>
    <mergeCell ref="Y37:Y39"/>
    <mergeCell ref="AA37:AA39"/>
    <mergeCell ref="AA40:AA42"/>
    <mergeCell ref="AA43:AA45"/>
    <mergeCell ref="O55:O57"/>
    <mergeCell ref="N64:N66"/>
    <mergeCell ref="AA49:AA51"/>
    <mergeCell ref="AA52:AA54"/>
    <mergeCell ref="Q49:Q51"/>
    <mergeCell ref="Q52:Q102"/>
    <mergeCell ref="AA61:AA63"/>
    <mergeCell ref="I55:I57"/>
    <mergeCell ref="J55:J57"/>
    <mergeCell ref="N55:N57"/>
    <mergeCell ref="J64:J66"/>
    <mergeCell ref="B154:B159"/>
    <mergeCell ref="A154:A159"/>
    <mergeCell ref="B3:B153"/>
    <mergeCell ref="C3:C14"/>
    <mergeCell ref="C15:C30"/>
    <mergeCell ref="C31:C33"/>
    <mergeCell ref="A3:A153"/>
    <mergeCell ref="C40:C45"/>
    <mergeCell ref="C34:C39"/>
    <mergeCell ref="O64:O66"/>
    <mergeCell ref="O67:O69"/>
    <mergeCell ref="AA100:AA102"/>
    <mergeCell ref="AA82:AA84"/>
    <mergeCell ref="AA85:AA87"/>
    <mergeCell ref="AA88:AA90"/>
    <mergeCell ref="AA91:AA93"/>
    <mergeCell ref="AA94:AA96"/>
    <mergeCell ref="AA97:AA99"/>
    <mergeCell ref="Q112:Q114"/>
    <mergeCell ref="Q40:Q45"/>
    <mergeCell ref="F28:F30"/>
    <mergeCell ref="I109:I111"/>
    <mergeCell ref="C46:C48"/>
    <mergeCell ref="N43:N45"/>
    <mergeCell ref="O43:O45"/>
    <mergeCell ref="N46:N48"/>
    <mergeCell ref="O46:O48"/>
    <mergeCell ref="I61:I63"/>
    <mergeCell ref="N61:N63"/>
    <mergeCell ref="O61:O63"/>
    <mergeCell ref="I64:I66"/>
    <mergeCell ref="N40:N42"/>
    <mergeCell ref="Q109:Q111"/>
    <mergeCell ref="O109:O111"/>
    <mergeCell ref="N109:N111"/>
    <mergeCell ref="G103:G105"/>
    <mergeCell ref="H103:H105"/>
    <mergeCell ref="I103:I105"/>
    <mergeCell ref="N103:N105"/>
    <mergeCell ref="O103:O105"/>
    <mergeCell ref="J103:J105"/>
    <mergeCell ref="F15:F24"/>
    <mergeCell ref="Q34:Q39"/>
    <mergeCell ref="H37:H39"/>
    <mergeCell ref="F109:F111"/>
    <mergeCell ref="G109:G111"/>
    <mergeCell ref="H109:H111"/>
    <mergeCell ref="J25:J27"/>
    <mergeCell ref="Q25:Q27"/>
    <mergeCell ref="Q46:Q48"/>
    <mergeCell ref="O34:O36"/>
    <mergeCell ref="P28:P30"/>
    <mergeCell ref="G106:G108"/>
    <mergeCell ref="G100:G102"/>
    <mergeCell ref="H100:H102"/>
    <mergeCell ref="I100:I102"/>
    <mergeCell ref="J100:J102"/>
    <mergeCell ref="N100:N102"/>
    <mergeCell ref="O100:O102"/>
    <mergeCell ref="G97:G99"/>
    <mergeCell ref="H97:H99"/>
    <mergeCell ref="I97:I99"/>
    <mergeCell ref="J97:J99"/>
    <mergeCell ref="N97:N99"/>
    <mergeCell ref="O97:O9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5"/>
  <sheetViews>
    <sheetView workbookViewId="0">
      <selection sqref="A1:F1"/>
    </sheetView>
  </sheetViews>
  <sheetFormatPr baseColWidth="10" defaultRowHeight="15" x14ac:dyDescent="0.25"/>
  <cols>
    <col min="1" max="1" width="12.42578125" style="579" customWidth="1"/>
    <col min="2" max="2" width="10.140625" style="580" hidden="1" customWidth="1"/>
    <col min="3" max="3" width="10.140625" style="579" customWidth="1"/>
    <col min="4" max="4" width="11.5703125" style="581" hidden="1" customWidth="1"/>
    <col min="5" max="5" width="11.5703125" style="581" customWidth="1"/>
    <col min="6" max="6" width="16" style="581" customWidth="1"/>
    <col min="7" max="7" width="14" style="582" customWidth="1"/>
    <col min="8" max="8" width="8.7109375" style="589" hidden="1" customWidth="1"/>
    <col min="9" max="9" width="23" style="583" customWidth="1"/>
    <col min="10" max="10" width="5.85546875" style="620" hidden="1" customWidth="1"/>
    <col min="11" max="11" width="21.42578125" style="440" customWidth="1"/>
    <col min="12" max="12" width="17.85546875" style="585" customWidth="1"/>
    <col min="13" max="13" width="14.28515625" style="440" customWidth="1"/>
    <col min="14" max="14" width="47.28515625" style="440" customWidth="1"/>
    <col min="15" max="15" width="26" style="440" customWidth="1"/>
    <col min="16" max="16" width="22.28515625" style="440" customWidth="1"/>
    <col min="17" max="17" width="20.28515625" style="621" customWidth="1"/>
    <col min="18" max="18" width="14.28515625" style="440" customWidth="1"/>
    <col min="19" max="19" width="15.42578125" style="440" customWidth="1"/>
    <col min="20" max="20" width="18" style="440" customWidth="1"/>
    <col min="21" max="21" width="18.7109375" style="440" customWidth="1"/>
    <col min="22" max="22" width="15.42578125" style="440" customWidth="1"/>
    <col min="23" max="25" width="11.28515625" style="440" customWidth="1"/>
    <col min="26" max="26" width="15.28515625" style="440" customWidth="1"/>
    <col min="27" max="28" width="11.28515625" style="440" customWidth="1"/>
    <col min="29" max="29" width="19.28515625" style="440" customWidth="1"/>
    <col min="30" max="30" width="26.42578125" style="584" customWidth="1"/>
    <col min="31" max="31" width="25.5703125" style="584" customWidth="1"/>
    <col min="32" max="38" width="11.42578125" style="247" customWidth="1"/>
    <col min="39" max="256" width="11.42578125" style="247"/>
    <col min="257" max="257" width="12.42578125" style="247" customWidth="1"/>
    <col min="258" max="258" width="0" style="247" hidden="1" customWidth="1"/>
    <col min="259" max="259" width="10.140625" style="247" customWidth="1"/>
    <col min="260" max="260" width="0" style="247" hidden="1" customWidth="1"/>
    <col min="261" max="261" width="11.5703125" style="247" customWidth="1"/>
    <col min="262" max="262" width="16" style="247" customWidth="1"/>
    <col min="263" max="263" width="14" style="247" customWidth="1"/>
    <col min="264" max="264" width="0" style="247" hidden="1" customWidth="1"/>
    <col min="265" max="265" width="23" style="247" customWidth="1"/>
    <col min="266" max="266" width="0" style="247" hidden="1" customWidth="1"/>
    <col min="267" max="267" width="21.42578125" style="247" customWidth="1"/>
    <col min="268" max="268" width="17.85546875" style="247" customWidth="1"/>
    <col min="269" max="269" width="14.28515625" style="247" customWidth="1"/>
    <col min="270" max="270" width="47.28515625" style="247" customWidth="1"/>
    <col min="271" max="271" width="26" style="247" customWidth="1"/>
    <col min="272" max="272" width="22.28515625" style="247" customWidth="1"/>
    <col min="273" max="273" width="20.28515625" style="247" customWidth="1"/>
    <col min="274" max="274" width="14.28515625" style="247" customWidth="1"/>
    <col min="275" max="275" width="15.42578125" style="247" customWidth="1"/>
    <col min="276" max="276" width="18" style="247" customWidth="1"/>
    <col min="277" max="277" width="18.7109375" style="247" customWidth="1"/>
    <col min="278" max="278" width="15.42578125" style="247" customWidth="1"/>
    <col min="279" max="281" width="11.28515625" style="247" customWidth="1"/>
    <col min="282" max="282" width="15.28515625" style="247" customWidth="1"/>
    <col min="283" max="284" width="11.28515625" style="247" customWidth="1"/>
    <col min="285" max="285" width="19.28515625" style="247" customWidth="1"/>
    <col min="286" max="286" width="26.42578125" style="247" customWidth="1"/>
    <col min="287" max="287" width="25.5703125" style="247" customWidth="1"/>
    <col min="288" max="294" width="11.42578125" style="247" customWidth="1"/>
    <col min="295" max="512" width="11.42578125" style="247"/>
    <col min="513" max="513" width="12.42578125" style="247" customWidth="1"/>
    <col min="514" max="514" width="0" style="247" hidden="1" customWidth="1"/>
    <col min="515" max="515" width="10.140625" style="247" customWidth="1"/>
    <col min="516" max="516" width="0" style="247" hidden="1" customWidth="1"/>
    <col min="517" max="517" width="11.5703125" style="247" customWidth="1"/>
    <col min="518" max="518" width="16" style="247" customWidth="1"/>
    <col min="519" max="519" width="14" style="247" customWidth="1"/>
    <col min="520" max="520" width="0" style="247" hidden="1" customWidth="1"/>
    <col min="521" max="521" width="23" style="247" customWidth="1"/>
    <col min="522" max="522" width="0" style="247" hidden="1" customWidth="1"/>
    <col min="523" max="523" width="21.42578125" style="247" customWidth="1"/>
    <col min="524" max="524" width="17.85546875" style="247" customWidth="1"/>
    <col min="525" max="525" width="14.28515625" style="247" customWidth="1"/>
    <col min="526" max="526" width="47.28515625" style="247" customWidth="1"/>
    <col min="527" max="527" width="26" style="247" customWidth="1"/>
    <col min="528" max="528" width="22.28515625" style="247" customWidth="1"/>
    <col min="529" max="529" width="20.28515625" style="247" customWidth="1"/>
    <col min="530" max="530" width="14.28515625" style="247" customWidth="1"/>
    <col min="531" max="531" width="15.42578125" style="247" customWidth="1"/>
    <col min="532" max="532" width="18" style="247" customWidth="1"/>
    <col min="533" max="533" width="18.7109375" style="247" customWidth="1"/>
    <col min="534" max="534" width="15.42578125" style="247" customWidth="1"/>
    <col min="535" max="537" width="11.28515625" style="247" customWidth="1"/>
    <col min="538" max="538" width="15.28515625" style="247" customWidth="1"/>
    <col min="539" max="540" width="11.28515625" style="247" customWidth="1"/>
    <col min="541" max="541" width="19.28515625" style="247" customWidth="1"/>
    <col min="542" max="542" width="26.42578125" style="247" customWidth="1"/>
    <col min="543" max="543" width="25.5703125" style="247" customWidth="1"/>
    <col min="544" max="550" width="11.42578125" style="247" customWidth="1"/>
    <col min="551" max="768" width="11.42578125" style="247"/>
    <col min="769" max="769" width="12.42578125" style="247" customWidth="1"/>
    <col min="770" max="770" width="0" style="247" hidden="1" customWidth="1"/>
    <col min="771" max="771" width="10.140625" style="247" customWidth="1"/>
    <col min="772" max="772" width="0" style="247" hidden="1" customWidth="1"/>
    <col min="773" max="773" width="11.5703125" style="247" customWidth="1"/>
    <col min="774" max="774" width="16" style="247" customWidth="1"/>
    <col min="775" max="775" width="14" style="247" customWidth="1"/>
    <col min="776" max="776" width="0" style="247" hidden="1" customWidth="1"/>
    <col min="777" max="777" width="23" style="247" customWidth="1"/>
    <col min="778" max="778" width="0" style="247" hidden="1" customWidth="1"/>
    <col min="779" max="779" width="21.42578125" style="247" customWidth="1"/>
    <col min="780" max="780" width="17.85546875" style="247" customWidth="1"/>
    <col min="781" max="781" width="14.28515625" style="247" customWidth="1"/>
    <col min="782" max="782" width="47.28515625" style="247" customWidth="1"/>
    <col min="783" max="783" width="26" style="247" customWidth="1"/>
    <col min="784" max="784" width="22.28515625" style="247" customWidth="1"/>
    <col min="785" max="785" width="20.28515625" style="247" customWidth="1"/>
    <col min="786" max="786" width="14.28515625" style="247" customWidth="1"/>
    <col min="787" max="787" width="15.42578125" style="247" customWidth="1"/>
    <col min="788" max="788" width="18" style="247" customWidth="1"/>
    <col min="789" max="789" width="18.7109375" style="247" customWidth="1"/>
    <col min="790" max="790" width="15.42578125" style="247" customWidth="1"/>
    <col min="791" max="793" width="11.28515625" style="247" customWidth="1"/>
    <col min="794" max="794" width="15.28515625" style="247" customWidth="1"/>
    <col min="795" max="796" width="11.28515625" style="247" customWidth="1"/>
    <col min="797" max="797" width="19.28515625" style="247" customWidth="1"/>
    <col min="798" max="798" width="26.42578125" style="247" customWidth="1"/>
    <col min="799" max="799" width="25.5703125" style="247" customWidth="1"/>
    <col min="800" max="806" width="11.42578125" style="247" customWidth="1"/>
    <col min="807" max="1024" width="11.42578125" style="247"/>
    <col min="1025" max="1025" width="12.42578125" style="247" customWidth="1"/>
    <col min="1026" max="1026" width="0" style="247" hidden="1" customWidth="1"/>
    <col min="1027" max="1027" width="10.140625" style="247" customWidth="1"/>
    <col min="1028" max="1028" width="0" style="247" hidden="1" customWidth="1"/>
    <col min="1029" max="1029" width="11.5703125" style="247" customWidth="1"/>
    <col min="1030" max="1030" width="16" style="247" customWidth="1"/>
    <col min="1031" max="1031" width="14" style="247" customWidth="1"/>
    <col min="1032" max="1032" width="0" style="247" hidden="1" customWidth="1"/>
    <col min="1033" max="1033" width="23" style="247" customWidth="1"/>
    <col min="1034" max="1034" width="0" style="247" hidden="1" customWidth="1"/>
    <col min="1035" max="1035" width="21.42578125" style="247" customWidth="1"/>
    <col min="1036" max="1036" width="17.85546875" style="247" customWidth="1"/>
    <col min="1037" max="1037" width="14.28515625" style="247" customWidth="1"/>
    <col min="1038" max="1038" width="47.28515625" style="247" customWidth="1"/>
    <col min="1039" max="1039" width="26" style="247" customWidth="1"/>
    <col min="1040" max="1040" width="22.28515625" style="247" customWidth="1"/>
    <col min="1041" max="1041" width="20.28515625" style="247" customWidth="1"/>
    <col min="1042" max="1042" width="14.28515625" style="247" customWidth="1"/>
    <col min="1043" max="1043" width="15.42578125" style="247" customWidth="1"/>
    <col min="1044" max="1044" width="18" style="247" customWidth="1"/>
    <col min="1045" max="1045" width="18.7109375" style="247" customWidth="1"/>
    <col min="1046" max="1046" width="15.42578125" style="247" customWidth="1"/>
    <col min="1047" max="1049" width="11.28515625" style="247" customWidth="1"/>
    <col min="1050" max="1050" width="15.28515625" style="247" customWidth="1"/>
    <col min="1051" max="1052" width="11.28515625" style="247" customWidth="1"/>
    <col min="1053" max="1053" width="19.28515625" style="247" customWidth="1"/>
    <col min="1054" max="1054" width="26.42578125" style="247" customWidth="1"/>
    <col min="1055" max="1055" width="25.5703125" style="247" customWidth="1"/>
    <col min="1056" max="1062" width="11.42578125" style="247" customWidth="1"/>
    <col min="1063" max="1280" width="11.42578125" style="247"/>
    <col min="1281" max="1281" width="12.42578125" style="247" customWidth="1"/>
    <col min="1282" max="1282" width="0" style="247" hidden="1" customWidth="1"/>
    <col min="1283" max="1283" width="10.140625" style="247" customWidth="1"/>
    <col min="1284" max="1284" width="0" style="247" hidden="1" customWidth="1"/>
    <col min="1285" max="1285" width="11.5703125" style="247" customWidth="1"/>
    <col min="1286" max="1286" width="16" style="247" customWidth="1"/>
    <col min="1287" max="1287" width="14" style="247" customWidth="1"/>
    <col min="1288" max="1288" width="0" style="247" hidden="1" customWidth="1"/>
    <col min="1289" max="1289" width="23" style="247" customWidth="1"/>
    <col min="1290" max="1290" width="0" style="247" hidden="1" customWidth="1"/>
    <col min="1291" max="1291" width="21.42578125" style="247" customWidth="1"/>
    <col min="1292" max="1292" width="17.85546875" style="247" customWidth="1"/>
    <col min="1293" max="1293" width="14.28515625" style="247" customWidth="1"/>
    <col min="1294" max="1294" width="47.28515625" style="247" customWidth="1"/>
    <col min="1295" max="1295" width="26" style="247" customWidth="1"/>
    <col min="1296" max="1296" width="22.28515625" style="247" customWidth="1"/>
    <col min="1297" max="1297" width="20.28515625" style="247" customWidth="1"/>
    <col min="1298" max="1298" width="14.28515625" style="247" customWidth="1"/>
    <col min="1299" max="1299" width="15.42578125" style="247" customWidth="1"/>
    <col min="1300" max="1300" width="18" style="247" customWidth="1"/>
    <col min="1301" max="1301" width="18.7109375" style="247" customWidth="1"/>
    <col min="1302" max="1302" width="15.42578125" style="247" customWidth="1"/>
    <col min="1303" max="1305" width="11.28515625" style="247" customWidth="1"/>
    <col min="1306" max="1306" width="15.28515625" style="247" customWidth="1"/>
    <col min="1307" max="1308" width="11.28515625" style="247" customWidth="1"/>
    <col min="1309" max="1309" width="19.28515625" style="247" customWidth="1"/>
    <col min="1310" max="1310" width="26.42578125" style="247" customWidth="1"/>
    <col min="1311" max="1311" width="25.5703125" style="247" customWidth="1"/>
    <col min="1312" max="1318" width="11.42578125" style="247" customWidth="1"/>
    <col min="1319" max="1536" width="11.42578125" style="247"/>
    <col min="1537" max="1537" width="12.42578125" style="247" customWidth="1"/>
    <col min="1538" max="1538" width="0" style="247" hidden="1" customWidth="1"/>
    <col min="1539" max="1539" width="10.140625" style="247" customWidth="1"/>
    <col min="1540" max="1540" width="0" style="247" hidden="1" customWidth="1"/>
    <col min="1541" max="1541" width="11.5703125" style="247" customWidth="1"/>
    <col min="1542" max="1542" width="16" style="247" customWidth="1"/>
    <col min="1543" max="1543" width="14" style="247" customWidth="1"/>
    <col min="1544" max="1544" width="0" style="247" hidden="1" customWidth="1"/>
    <col min="1545" max="1545" width="23" style="247" customWidth="1"/>
    <col min="1546" max="1546" width="0" style="247" hidden="1" customWidth="1"/>
    <col min="1547" max="1547" width="21.42578125" style="247" customWidth="1"/>
    <col min="1548" max="1548" width="17.85546875" style="247" customWidth="1"/>
    <col min="1549" max="1549" width="14.28515625" style="247" customWidth="1"/>
    <col min="1550" max="1550" width="47.28515625" style="247" customWidth="1"/>
    <col min="1551" max="1551" width="26" style="247" customWidth="1"/>
    <col min="1552" max="1552" width="22.28515625" style="247" customWidth="1"/>
    <col min="1553" max="1553" width="20.28515625" style="247" customWidth="1"/>
    <col min="1554" max="1554" width="14.28515625" style="247" customWidth="1"/>
    <col min="1555" max="1555" width="15.42578125" style="247" customWidth="1"/>
    <col min="1556" max="1556" width="18" style="247" customWidth="1"/>
    <col min="1557" max="1557" width="18.7109375" style="247" customWidth="1"/>
    <col min="1558" max="1558" width="15.42578125" style="247" customWidth="1"/>
    <col min="1559" max="1561" width="11.28515625" style="247" customWidth="1"/>
    <col min="1562" max="1562" width="15.28515625" style="247" customWidth="1"/>
    <col min="1563" max="1564" width="11.28515625" style="247" customWidth="1"/>
    <col min="1565" max="1565" width="19.28515625" style="247" customWidth="1"/>
    <col min="1566" max="1566" width="26.42578125" style="247" customWidth="1"/>
    <col min="1567" max="1567" width="25.5703125" style="247" customWidth="1"/>
    <col min="1568" max="1574" width="11.42578125" style="247" customWidth="1"/>
    <col min="1575" max="1792" width="11.42578125" style="247"/>
    <col min="1793" max="1793" width="12.42578125" style="247" customWidth="1"/>
    <col min="1794" max="1794" width="0" style="247" hidden="1" customWidth="1"/>
    <col min="1795" max="1795" width="10.140625" style="247" customWidth="1"/>
    <col min="1796" max="1796" width="0" style="247" hidden="1" customWidth="1"/>
    <col min="1797" max="1797" width="11.5703125" style="247" customWidth="1"/>
    <col min="1798" max="1798" width="16" style="247" customWidth="1"/>
    <col min="1799" max="1799" width="14" style="247" customWidth="1"/>
    <col min="1800" max="1800" width="0" style="247" hidden="1" customWidth="1"/>
    <col min="1801" max="1801" width="23" style="247" customWidth="1"/>
    <col min="1802" max="1802" width="0" style="247" hidden="1" customWidth="1"/>
    <col min="1803" max="1803" width="21.42578125" style="247" customWidth="1"/>
    <col min="1804" max="1804" width="17.85546875" style="247" customWidth="1"/>
    <col min="1805" max="1805" width="14.28515625" style="247" customWidth="1"/>
    <col min="1806" max="1806" width="47.28515625" style="247" customWidth="1"/>
    <col min="1807" max="1807" width="26" style="247" customWidth="1"/>
    <col min="1808" max="1808" width="22.28515625" style="247" customWidth="1"/>
    <col min="1809" max="1809" width="20.28515625" style="247" customWidth="1"/>
    <col min="1810" max="1810" width="14.28515625" style="247" customWidth="1"/>
    <col min="1811" max="1811" width="15.42578125" style="247" customWidth="1"/>
    <col min="1812" max="1812" width="18" style="247" customWidth="1"/>
    <col min="1813" max="1813" width="18.7109375" style="247" customWidth="1"/>
    <col min="1814" max="1814" width="15.42578125" style="247" customWidth="1"/>
    <col min="1815" max="1817" width="11.28515625" style="247" customWidth="1"/>
    <col min="1818" max="1818" width="15.28515625" style="247" customWidth="1"/>
    <col min="1819" max="1820" width="11.28515625" style="247" customWidth="1"/>
    <col min="1821" max="1821" width="19.28515625" style="247" customWidth="1"/>
    <col min="1822" max="1822" width="26.42578125" style="247" customWidth="1"/>
    <col min="1823" max="1823" width="25.5703125" style="247" customWidth="1"/>
    <col min="1824" max="1830" width="11.42578125" style="247" customWidth="1"/>
    <col min="1831" max="2048" width="11.42578125" style="247"/>
    <col min="2049" max="2049" width="12.42578125" style="247" customWidth="1"/>
    <col min="2050" max="2050" width="0" style="247" hidden="1" customWidth="1"/>
    <col min="2051" max="2051" width="10.140625" style="247" customWidth="1"/>
    <col min="2052" max="2052" width="0" style="247" hidden="1" customWidth="1"/>
    <col min="2053" max="2053" width="11.5703125" style="247" customWidth="1"/>
    <col min="2054" max="2054" width="16" style="247" customWidth="1"/>
    <col min="2055" max="2055" width="14" style="247" customWidth="1"/>
    <col min="2056" max="2056" width="0" style="247" hidden="1" customWidth="1"/>
    <col min="2057" max="2057" width="23" style="247" customWidth="1"/>
    <col min="2058" max="2058" width="0" style="247" hidden="1" customWidth="1"/>
    <col min="2059" max="2059" width="21.42578125" style="247" customWidth="1"/>
    <col min="2060" max="2060" width="17.85546875" style="247" customWidth="1"/>
    <col min="2061" max="2061" width="14.28515625" style="247" customWidth="1"/>
    <col min="2062" max="2062" width="47.28515625" style="247" customWidth="1"/>
    <col min="2063" max="2063" width="26" style="247" customWidth="1"/>
    <col min="2064" max="2064" width="22.28515625" style="247" customWidth="1"/>
    <col min="2065" max="2065" width="20.28515625" style="247" customWidth="1"/>
    <col min="2066" max="2066" width="14.28515625" style="247" customWidth="1"/>
    <col min="2067" max="2067" width="15.42578125" style="247" customWidth="1"/>
    <col min="2068" max="2068" width="18" style="247" customWidth="1"/>
    <col min="2069" max="2069" width="18.7109375" style="247" customWidth="1"/>
    <col min="2070" max="2070" width="15.42578125" style="247" customWidth="1"/>
    <col min="2071" max="2073" width="11.28515625" style="247" customWidth="1"/>
    <col min="2074" max="2074" width="15.28515625" style="247" customWidth="1"/>
    <col min="2075" max="2076" width="11.28515625" style="247" customWidth="1"/>
    <col min="2077" max="2077" width="19.28515625" style="247" customWidth="1"/>
    <col min="2078" max="2078" width="26.42578125" style="247" customWidth="1"/>
    <col min="2079" max="2079" width="25.5703125" style="247" customWidth="1"/>
    <col min="2080" max="2086" width="11.42578125" style="247" customWidth="1"/>
    <col min="2087" max="2304" width="11.42578125" style="247"/>
    <col min="2305" max="2305" width="12.42578125" style="247" customWidth="1"/>
    <col min="2306" max="2306" width="0" style="247" hidden="1" customWidth="1"/>
    <col min="2307" max="2307" width="10.140625" style="247" customWidth="1"/>
    <col min="2308" max="2308" width="0" style="247" hidden="1" customWidth="1"/>
    <col min="2309" max="2309" width="11.5703125" style="247" customWidth="1"/>
    <col min="2310" max="2310" width="16" style="247" customWidth="1"/>
    <col min="2311" max="2311" width="14" style="247" customWidth="1"/>
    <col min="2312" max="2312" width="0" style="247" hidden="1" customWidth="1"/>
    <col min="2313" max="2313" width="23" style="247" customWidth="1"/>
    <col min="2314" max="2314" width="0" style="247" hidden="1" customWidth="1"/>
    <col min="2315" max="2315" width="21.42578125" style="247" customWidth="1"/>
    <col min="2316" max="2316" width="17.85546875" style="247" customWidth="1"/>
    <col min="2317" max="2317" width="14.28515625" style="247" customWidth="1"/>
    <col min="2318" max="2318" width="47.28515625" style="247" customWidth="1"/>
    <col min="2319" max="2319" width="26" style="247" customWidth="1"/>
    <col min="2320" max="2320" width="22.28515625" style="247" customWidth="1"/>
    <col min="2321" max="2321" width="20.28515625" style="247" customWidth="1"/>
    <col min="2322" max="2322" width="14.28515625" style="247" customWidth="1"/>
    <col min="2323" max="2323" width="15.42578125" style="247" customWidth="1"/>
    <col min="2324" max="2324" width="18" style="247" customWidth="1"/>
    <col min="2325" max="2325" width="18.7109375" style="247" customWidth="1"/>
    <col min="2326" max="2326" width="15.42578125" style="247" customWidth="1"/>
    <col min="2327" max="2329" width="11.28515625" style="247" customWidth="1"/>
    <col min="2330" max="2330" width="15.28515625" style="247" customWidth="1"/>
    <col min="2331" max="2332" width="11.28515625" style="247" customWidth="1"/>
    <col min="2333" max="2333" width="19.28515625" style="247" customWidth="1"/>
    <col min="2334" max="2334" width="26.42578125" style="247" customWidth="1"/>
    <col min="2335" max="2335" width="25.5703125" style="247" customWidth="1"/>
    <col min="2336" max="2342" width="11.42578125" style="247" customWidth="1"/>
    <col min="2343" max="2560" width="11.42578125" style="247"/>
    <col min="2561" max="2561" width="12.42578125" style="247" customWidth="1"/>
    <col min="2562" max="2562" width="0" style="247" hidden="1" customWidth="1"/>
    <col min="2563" max="2563" width="10.140625" style="247" customWidth="1"/>
    <col min="2564" max="2564" width="0" style="247" hidden="1" customWidth="1"/>
    <col min="2565" max="2565" width="11.5703125" style="247" customWidth="1"/>
    <col min="2566" max="2566" width="16" style="247" customWidth="1"/>
    <col min="2567" max="2567" width="14" style="247" customWidth="1"/>
    <col min="2568" max="2568" width="0" style="247" hidden="1" customWidth="1"/>
    <col min="2569" max="2569" width="23" style="247" customWidth="1"/>
    <col min="2570" max="2570" width="0" style="247" hidden="1" customWidth="1"/>
    <col min="2571" max="2571" width="21.42578125" style="247" customWidth="1"/>
    <col min="2572" max="2572" width="17.85546875" style="247" customWidth="1"/>
    <col min="2573" max="2573" width="14.28515625" style="247" customWidth="1"/>
    <col min="2574" max="2574" width="47.28515625" style="247" customWidth="1"/>
    <col min="2575" max="2575" width="26" style="247" customWidth="1"/>
    <col min="2576" max="2576" width="22.28515625" style="247" customWidth="1"/>
    <col min="2577" max="2577" width="20.28515625" style="247" customWidth="1"/>
    <col min="2578" max="2578" width="14.28515625" style="247" customWidth="1"/>
    <col min="2579" max="2579" width="15.42578125" style="247" customWidth="1"/>
    <col min="2580" max="2580" width="18" style="247" customWidth="1"/>
    <col min="2581" max="2581" width="18.7109375" style="247" customWidth="1"/>
    <col min="2582" max="2582" width="15.42578125" style="247" customWidth="1"/>
    <col min="2583" max="2585" width="11.28515625" style="247" customWidth="1"/>
    <col min="2586" max="2586" width="15.28515625" style="247" customWidth="1"/>
    <col min="2587" max="2588" width="11.28515625" style="247" customWidth="1"/>
    <col min="2589" max="2589" width="19.28515625" style="247" customWidth="1"/>
    <col min="2590" max="2590" width="26.42578125" style="247" customWidth="1"/>
    <col min="2591" max="2591" width="25.5703125" style="247" customWidth="1"/>
    <col min="2592" max="2598" width="11.42578125" style="247" customWidth="1"/>
    <col min="2599" max="2816" width="11.42578125" style="247"/>
    <col min="2817" max="2817" width="12.42578125" style="247" customWidth="1"/>
    <col min="2818" max="2818" width="0" style="247" hidden="1" customWidth="1"/>
    <col min="2819" max="2819" width="10.140625" style="247" customWidth="1"/>
    <col min="2820" max="2820" width="0" style="247" hidden="1" customWidth="1"/>
    <col min="2821" max="2821" width="11.5703125" style="247" customWidth="1"/>
    <col min="2822" max="2822" width="16" style="247" customWidth="1"/>
    <col min="2823" max="2823" width="14" style="247" customWidth="1"/>
    <col min="2824" max="2824" width="0" style="247" hidden="1" customWidth="1"/>
    <col min="2825" max="2825" width="23" style="247" customWidth="1"/>
    <col min="2826" max="2826" width="0" style="247" hidden="1" customWidth="1"/>
    <col min="2827" max="2827" width="21.42578125" style="247" customWidth="1"/>
    <col min="2828" max="2828" width="17.85546875" style="247" customWidth="1"/>
    <col min="2829" max="2829" width="14.28515625" style="247" customWidth="1"/>
    <col min="2830" max="2830" width="47.28515625" style="247" customWidth="1"/>
    <col min="2831" max="2831" width="26" style="247" customWidth="1"/>
    <col min="2832" max="2832" width="22.28515625" style="247" customWidth="1"/>
    <col min="2833" max="2833" width="20.28515625" style="247" customWidth="1"/>
    <col min="2834" max="2834" width="14.28515625" style="247" customWidth="1"/>
    <col min="2835" max="2835" width="15.42578125" style="247" customWidth="1"/>
    <col min="2836" max="2836" width="18" style="247" customWidth="1"/>
    <col min="2837" max="2837" width="18.7109375" style="247" customWidth="1"/>
    <col min="2838" max="2838" width="15.42578125" style="247" customWidth="1"/>
    <col min="2839" max="2841" width="11.28515625" style="247" customWidth="1"/>
    <col min="2842" max="2842" width="15.28515625" style="247" customWidth="1"/>
    <col min="2843" max="2844" width="11.28515625" style="247" customWidth="1"/>
    <col min="2845" max="2845" width="19.28515625" style="247" customWidth="1"/>
    <col min="2846" max="2846" width="26.42578125" style="247" customWidth="1"/>
    <col min="2847" max="2847" width="25.5703125" style="247" customWidth="1"/>
    <col min="2848" max="2854" width="11.42578125" style="247" customWidth="1"/>
    <col min="2855" max="3072" width="11.42578125" style="247"/>
    <col min="3073" max="3073" width="12.42578125" style="247" customWidth="1"/>
    <col min="3074" max="3074" width="0" style="247" hidden="1" customWidth="1"/>
    <col min="3075" max="3075" width="10.140625" style="247" customWidth="1"/>
    <col min="3076" max="3076" width="0" style="247" hidden="1" customWidth="1"/>
    <col min="3077" max="3077" width="11.5703125" style="247" customWidth="1"/>
    <col min="3078" max="3078" width="16" style="247" customWidth="1"/>
    <col min="3079" max="3079" width="14" style="247" customWidth="1"/>
    <col min="3080" max="3080" width="0" style="247" hidden="1" customWidth="1"/>
    <col min="3081" max="3081" width="23" style="247" customWidth="1"/>
    <col min="3082" max="3082" width="0" style="247" hidden="1" customWidth="1"/>
    <col min="3083" max="3083" width="21.42578125" style="247" customWidth="1"/>
    <col min="3084" max="3084" width="17.85546875" style="247" customWidth="1"/>
    <col min="3085" max="3085" width="14.28515625" style="247" customWidth="1"/>
    <col min="3086" max="3086" width="47.28515625" style="247" customWidth="1"/>
    <col min="3087" max="3087" width="26" style="247" customWidth="1"/>
    <col min="3088" max="3088" width="22.28515625" style="247" customWidth="1"/>
    <col min="3089" max="3089" width="20.28515625" style="247" customWidth="1"/>
    <col min="3090" max="3090" width="14.28515625" style="247" customWidth="1"/>
    <col min="3091" max="3091" width="15.42578125" style="247" customWidth="1"/>
    <col min="3092" max="3092" width="18" style="247" customWidth="1"/>
    <col min="3093" max="3093" width="18.7109375" style="247" customWidth="1"/>
    <col min="3094" max="3094" width="15.42578125" style="247" customWidth="1"/>
    <col min="3095" max="3097" width="11.28515625" style="247" customWidth="1"/>
    <col min="3098" max="3098" width="15.28515625" style="247" customWidth="1"/>
    <col min="3099" max="3100" width="11.28515625" style="247" customWidth="1"/>
    <col min="3101" max="3101" width="19.28515625" style="247" customWidth="1"/>
    <col min="3102" max="3102" width="26.42578125" style="247" customWidth="1"/>
    <col min="3103" max="3103" width="25.5703125" style="247" customWidth="1"/>
    <col min="3104" max="3110" width="11.42578125" style="247" customWidth="1"/>
    <col min="3111" max="3328" width="11.42578125" style="247"/>
    <col min="3329" max="3329" width="12.42578125" style="247" customWidth="1"/>
    <col min="3330" max="3330" width="0" style="247" hidden="1" customWidth="1"/>
    <col min="3331" max="3331" width="10.140625" style="247" customWidth="1"/>
    <col min="3332" max="3332" width="0" style="247" hidden="1" customWidth="1"/>
    <col min="3333" max="3333" width="11.5703125" style="247" customWidth="1"/>
    <col min="3334" max="3334" width="16" style="247" customWidth="1"/>
    <col min="3335" max="3335" width="14" style="247" customWidth="1"/>
    <col min="3336" max="3336" width="0" style="247" hidden="1" customWidth="1"/>
    <col min="3337" max="3337" width="23" style="247" customWidth="1"/>
    <col min="3338" max="3338" width="0" style="247" hidden="1" customWidth="1"/>
    <col min="3339" max="3339" width="21.42578125" style="247" customWidth="1"/>
    <col min="3340" max="3340" width="17.85546875" style="247" customWidth="1"/>
    <col min="3341" max="3341" width="14.28515625" style="247" customWidth="1"/>
    <col min="3342" max="3342" width="47.28515625" style="247" customWidth="1"/>
    <col min="3343" max="3343" width="26" style="247" customWidth="1"/>
    <col min="3344" max="3344" width="22.28515625" style="247" customWidth="1"/>
    <col min="3345" max="3345" width="20.28515625" style="247" customWidth="1"/>
    <col min="3346" max="3346" width="14.28515625" style="247" customWidth="1"/>
    <col min="3347" max="3347" width="15.42578125" style="247" customWidth="1"/>
    <col min="3348" max="3348" width="18" style="247" customWidth="1"/>
    <col min="3349" max="3349" width="18.7109375" style="247" customWidth="1"/>
    <col min="3350" max="3350" width="15.42578125" style="247" customWidth="1"/>
    <col min="3351" max="3353" width="11.28515625" style="247" customWidth="1"/>
    <col min="3354" max="3354" width="15.28515625" style="247" customWidth="1"/>
    <col min="3355" max="3356" width="11.28515625" style="247" customWidth="1"/>
    <col min="3357" max="3357" width="19.28515625" style="247" customWidth="1"/>
    <col min="3358" max="3358" width="26.42578125" style="247" customWidth="1"/>
    <col min="3359" max="3359" width="25.5703125" style="247" customWidth="1"/>
    <col min="3360" max="3366" width="11.42578125" style="247" customWidth="1"/>
    <col min="3367" max="3584" width="11.42578125" style="247"/>
    <col min="3585" max="3585" width="12.42578125" style="247" customWidth="1"/>
    <col min="3586" max="3586" width="0" style="247" hidden="1" customWidth="1"/>
    <col min="3587" max="3587" width="10.140625" style="247" customWidth="1"/>
    <col min="3588" max="3588" width="0" style="247" hidden="1" customWidth="1"/>
    <col min="3589" max="3589" width="11.5703125" style="247" customWidth="1"/>
    <col min="3590" max="3590" width="16" style="247" customWidth="1"/>
    <col min="3591" max="3591" width="14" style="247" customWidth="1"/>
    <col min="3592" max="3592" width="0" style="247" hidden="1" customWidth="1"/>
    <col min="3593" max="3593" width="23" style="247" customWidth="1"/>
    <col min="3594" max="3594" width="0" style="247" hidden="1" customWidth="1"/>
    <col min="3595" max="3595" width="21.42578125" style="247" customWidth="1"/>
    <col min="3596" max="3596" width="17.85546875" style="247" customWidth="1"/>
    <col min="3597" max="3597" width="14.28515625" style="247" customWidth="1"/>
    <col min="3598" max="3598" width="47.28515625" style="247" customWidth="1"/>
    <col min="3599" max="3599" width="26" style="247" customWidth="1"/>
    <col min="3600" max="3600" width="22.28515625" style="247" customWidth="1"/>
    <col min="3601" max="3601" width="20.28515625" style="247" customWidth="1"/>
    <col min="3602" max="3602" width="14.28515625" style="247" customWidth="1"/>
    <col min="3603" max="3603" width="15.42578125" style="247" customWidth="1"/>
    <col min="3604" max="3604" width="18" style="247" customWidth="1"/>
    <col min="3605" max="3605" width="18.7109375" style="247" customWidth="1"/>
    <col min="3606" max="3606" width="15.42578125" style="247" customWidth="1"/>
    <col min="3607" max="3609" width="11.28515625" style="247" customWidth="1"/>
    <col min="3610" max="3610" width="15.28515625" style="247" customWidth="1"/>
    <col min="3611" max="3612" width="11.28515625" style="247" customWidth="1"/>
    <col min="3613" max="3613" width="19.28515625" style="247" customWidth="1"/>
    <col min="3614" max="3614" width="26.42578125" style="247" customWidth="1"/>
    <col min="3615" max="3615" width="25.5703125" style="247" customWidth="1"/>
    <col min="3616" max="3622" width="11.42578125" style="247" customWidth="1"/>
    <col min="3623" max="3840" width="11.42578125" style="247"/>
    <col min="3841" max="3841" width="12.42578125" style="247" customWidth="1"/>
    <col min="3842" max="3842" width="0" style="247" hidden="1" customWidth="1"/>
    <col min="3843" max="3843" width="10.140625" style="247" customWidth="1"/>
    <col min="3844" max="3844" width="0" style="247" hidden="1" customWidth="1"/>
    <col min="3845" max="3845" width="11.5703125" style="247" customWidth="1"/>
    <col min="3846" max="3846" width="16" style="247" customWidth="1"/>
    <col min="3847" max="3847" width="14" style="247" customWidth="1"/>
    <col min="3848" max="3848" width="0" style="247" hidden="1" customWidth="1"/>
    <col min="3849" max="3849" width="23" style="247" customWidth="1"/>
    <col min="3850" max="3850" width="0" style="247" hidden="1" customWidth="1"/>
    <col min="3851" max="3851" width="21.42578125" style="247" customWidth="1"/>
    <col min="3852" max="3852" width="17.85546875" style="247" customWidth="1"/>
    <col min="3853" max="3853" width="14.28515625" style="247" customWidth="1"/>
    <col min="3854" max="3854" width="47.28515625" style="247" customWidth="1"/>
    <col min="3855" max="3855" width="26" style="247" customWidth="1"/>
    <col min="3856" max="3856" width="22.28515625" style="247" customWidth="1"/>
    <col min="3857" max="3857" width="20.28515625" style="247" customWidth="1"/>
    <col min="3858" max="3858" width="14.28515625" style="247" customWidth="1"/>
    <col min="3859" max="3859" width="15.42578125" style="247" customWidth="1"/>
    <col min="3860" max="3860" width="18" style="247" customWidth="1"/>
    <col min="3861" max="3861" width="18.7109375" style="247" customWidth="1"/>
    <col min="3862" max="3862" width="15.42578125" style="247" customWidth="1"/>
    <col min="3863" max="3865" width="11.28515625" style="247" customWidth="1"/>
    <col min="3866" max="3866" width="15.28515625" style="247" customWidth="1"/>
    <col min="3867" max="3868" width="11.28515625" style="247" customWidth="1"/>
    <col min="3869" max="3869" width="19.28515625" style="247" customWidth="1"/>
    <col min="3870" max="3870" width="26.42578125" style="247" customWidth="1"/>
    <col min="3871" max="3871" width="25.5703125" style="247" customWidth="1"/>
    <col min="3872" max="3878" width="11.42578125" style="247" customWidth="1"/>
    <col min="3879" max="4096" width="11.42578125" style="247"/>
    <col min="4097" max="4097" width="12.42578125" style="247" customWidth="1"/>
    <col min="4098" max="4098" width="0" style="247" hidden="1" customWidth="1"/>
    <col min="4099" max="4099" width="10.140625" style="247" customWidth="1"/>
    <col min="4100" max="4100" width="0" style="247" hidden="1" customWidth="1"/>
    <col min="4101" max="4101" width="11.5703125" style="247" customWidth="1"/>
    <col min="4102" max="4102" width="16" style="247" customWidth="1"/>
    <col min="4103" max="4103" width="14" style="247" customWidth="1"/>
    <col min="4104" max="4104" width="0" style="247" hidden="1" customWidth="1"/>
    <col min="4105" max="4105" width="23" style="247" customWidth="1"/>
    <col min="4106" max="4106" width="0" style="247" hidden="1" customWidth="1"/>
    <col min="4107" max="4107" width="21.42578125" style="247" customWidth="1"/>
    <col min="4108" max="4108" width="17.85546875" style="247" customWidth="1"/>
    <col min="4109" max="4109" width="14.28515625" style="247" customWidth="1"/>
    <col min="4110" max="4110" width="47.28515625" style="247" customWidth="1"/>
    <col min="4111" max="4111" width="26" style="247" customWidth="1"/>
    <col min="4112" max="4112" width="22.28515625" style="247" customWidth="1"/>
    <col min="4113" max="4113" width="20.28515625" style="247" customWidth="1"/>
    <col min="4114" max="4114" width="14.28515625" style="247" customWidth="1"/>
    <col min="4115" max="4115" width="15.42578125" style="247" customWidth="1"/>
    <col min="4116" max="4116" width="18" style="247" customWidth="1"/>
    <col min="4117" max="4117" width="18.7109375" style="247" customWidth="1"/>
    <col min="4118" max="4118" width="15.42578125" style="247" customWidth="1"/>
    <col min="4119" max="4121" width="11.28515625" style="247" customWidth="1"/>
    <col min="4122" max="4122" width="15.28515625" style="247" customWidth="1"/>
    <col min="4123" max="4124" width="11.28515625" style="247" customWidth="1"/>
    <col min="4125" max="4125" width="19.28515625" style="247" customWidth="1"/>
    <col min="4126" max="4126" width="26.42578125" style="247" customWidth="1"/>
    <col min="4127" max="4127" width="25.5703125" style="247" customWidth="1"/>
    <col min="4128" max="4134" width="11.42578125" style="247" customWidth="1"/>
    <col min="4135" max="4352" width="11.42578125" style="247"/>
    <col min="4353" max="4353" width="12.42578125" style="247" customWidth="1"/>
    <col min="4354" max="4354" width="0" style="247" hidden="1" customWidth="1"/>
    <col min="4355" max="4355" width="10.140625" style="247" customWidth="1"/>
    <col min="4356" max="4356" width="0" style="247" hidden="1" customWidth="1"/>
    <col min="4357" max="4357" width="11.5703125" style="247" customWidth="1"/>
    <col min="4358" max="4358" width="16" style="247" customWidth="1"/>
    <col min="4359" max="4359" width="14" style="247" customWidth="1"/>
    <col min="4360" max="4360" width="0" style="247" hidden="1" customWidth="1"/>
    <col min="4361" max="4361" width="23" style="247" customWidth="1"/>
    <col min="4362" max="4362" width="0" style="247" hidden="1" customWidth="1"/>
    <col min="4363" max="4363" width="21.42578125" style="247" customWidth="1"/>
    <col min="4364" max="4364" width="17.85546875" style="247" customWidth="1"/>
    <col min="4365" max="4365" width="14.28515625" style="247" customWidth="1"/>
    <col min="4366" max="4366" width="47.28515625" style="247" customWidth="1"/>
    <col min="4367" max="4367" width="26" style="247" customWidth="1"/>
    <col min="4368" max="4368" width="22.28515625" style="247" customWidth="1"/>
    <col min="4369" max="4369" width="20.28515625" style="247" customWidth="1"/>
    <col min="4370" max="4370" width="14.28515625" style="247" customWidth="1"/>
    <col min="4371" max="4371" width="15.42578125" style="247" customWidth="1"/>
    <col min="4372" max="4372" width="18" style="247" customWidth="1"/>
    <col min="4373" max="4373" width="18.7109375" style="247" customWidth="1"/>
    <col min="4374" max="4374" width="15.42578125" style="247" customWidth="1"/>
    <col min="4375" max="4377" width="11.28515625" style="247" customWidth="1"/>
    <col min="4378" max="4378" width="15.28515625" style="247" customWidth="1"/>
    <col min="4379" max="4380" width="11.28515625" style="247" customWidth="1"/>
    <col min="4381" max="4381" width="19.28515625" style="247" customWidth="1"/>
    <col min="4382" max="4382" width="26.42578125" style="247" customWidth="1"/>
    <col min="4383" max="4383" width="25.5703125" style="247" customWidth="1"/>
    <col min="4384" max="4390" width="11.42578125" style="247" customWidth="1"/>
    <col min="4391" max="4608" width="11.42578125" style="247"/>
    <col min="4609" max="4609" width="12.42578125" style="247" customWidth="1"/>
    <col min="4610" max="4610" width="0" style="247" hidden="1" customWidth="1"/>
    <col min="4611" max="4611" width="10.140625" style="247" customWidth="1"/>
    <col min="4612" max="4612" width="0" style="247" hidden="1" customWidth="1"/>
    <col min="4613" max="4613" width="11.5703125" style="247" customWidth="1"/>
    <col min="4614" max="4614" width="16" style="247" customWidth="1"/>
    <col min="4615" max="4615" width="14" style="247" customWidth="1"/>
    <col min="4616" max="4616" width="0" style="247" hidden="1" customWidth="1"/>
    <col min="4617" max="4617" width="23" style="247" customWidth="1"/>
    <col min="4618" max="4618" width="0" style="247" hidden="1" customWidth="1"/>
    <col min="4619" max="4619" width="21.42578125" style="247" customWidth="1"/>
    <col min="4620" max="4620" width="17.85546875" style="247" customWidth="1"/>
    <col min="4621" max="4621" width="14.28515625" style="247" customWidth="1"/>
    <col min="4622" max="4622" width="47.28515625" style="247" customWidth="1"/>
    <col min="4623" max="4623" width="26" style="247" customWidth="1"/>
    <col min="4624" max="4624" width="22.28515625" style="247" customWidth="1"/>
    <col min="4625" max="4625" width="20.28515625" style="247" customWidth="1"/>
    <col min="4626" max="4626" width="14.28515625" style="247" customWidth="1"/>
    <col min="4627" max="4627" width="15.42578125" style="247" customWidth="1"/>
    <col min="4628" max="4628" width="18" style="247" customWidth="1"/>
    <col min="4629" max="4629" width="18.7109375" style="247" customWidth="1"/>
    <col min="4630" max="4630" width="15.42578125" style="247" customWidth="1"/>
    <col min="4631" max="4633" width="11.28515625" style="247" customWidth="1"/>
    <col min="4634" max="4634" width="15.28515625" style="247" customWidth="1"/>
    <col min="4635" max="4636" width="11.28515625" style="247" customWidth="1"/>
    <col min="4637" max="4637" width="19.28515625" style="247" customWidth="1"/>
    <col min="4638" max="4638" width="26.42578125" style="247" customWidth="1"/>
    <col min="4639" max="4639" width="25.5703125" style="247" customWidth="1"/>
    <col min="4640" max="4646" width="11.42578125" style="247" customWidth="1"/>
    <col min="4647" max="4864" width="11.42578125" style="247"/>
    <col min="4865" max="4865" width="12.42578125" style="247" customWidth="1"/>
    <col min="4866" max="4866" width="0" style="247" hidden="1" customWidth="1"/>
    <col min="4867" max="4867" width="10.140625" style="247" customWidth="1"/>
    <col min="4868" max="4868" width="0" style="247" hidden="1" customWidth="1"/>
    <col min="4869" max="4869" width="11.5703125" style="247" customWidth="1"/>
    <col min="4870" max="4870" width="16" style="247" customWidth="1"/>
    <col min="4871" max="4871" width="14" style="247" customWidth="1"/>
    <col min="4872" max="4872" width="0" style="247" hidden="1" customWidth="1"/>
    <col min="4873" max="4873" width="23" style="247" customWidth="1"/>
    <col min="4874" max="4874" width="0" style="247" hidden="1" customWidth="1"/>
    <col min="4875" max="4875" width="21.42578125" style="247" customWidth="1"/>
    <col min="4876" max="4876" width="17.85546875" style="247" customWidth="1"/>
    <col min="4877" max="4877" width="14.28515625" style="247" customWidth="1"/>
    <col min="4878" max="4878" width="47.28515625" style="247" customWidth="1"/>
    <col min="4879" max="4879" width="26" style="247" customWidth="1"/>
    <col min="4880" max="4880" width="22.28515625" style="247" customWidth="1"/>
    <col min="4881" max="4881" width="20.28515625" style="247" customWidth="1"/>
    <col min="4882" max="4882" width="14.28515625" style="247" customWidth="1"/>
    <col min="4883" max="4883" width="15.42578125" style="247" customWidth="1"/>
    <col min="4884" max="4884" width="18" style="247" customWidth="1"/>
    <col min="4885" max="4885" width="18.7109375" style="247" customWidth="1"/>
    <col min="4886" max="4886" width="15.42578125" style="247" customWidth="1"/>
    <col min="4887" max="4889" width="11.28515625" style="247" customWidth="1"/>
    <col min="4890" max="4890" width="15.28515625" style="247" customWidth="1"/>
    <col min="4891" max="4892" width="11.28515625" style="247" customWidth="1"/>
    <col min="4893" max="4893" width="19.28515625" style="247" customWidth="1"/>
    <col min="4894" max="4894" width="26.42578125" style="247" customWidth="1"/>
    <col min="4895" max="4895" width="25.5703125" style="247" customWidth="1"/>
    <col min="4896" max="4902" width="11.42578125" style="247" customWidth="1"/>
    <col min="4903" max="5120" width="11.42578125" style="247"/>
    <col min="5121" max="5121" width="12.42578125" style="247" customWidth="1"/>
    <col min="5122" max="5122" width="0" style="247" hidden="1" customWidth="1"/>
    <col min="5123" max="5123" width="10.140625" style="247" customWidth="1"/>
    <col min="5124" max="5124" width="0" style="247" hidden="1" customWidth="1"/>
    <col min="5125" max="5125" width="11.5703125" style="247" customWidth="1"/>
    <col min="5126" max="5126" width="16" style="247" customWidth="1"/>
    <col min="5127" max="5127" width="14" style="247" customWidth="1"/>
    <col min="5128" max="5128" width="0" style="247" hidden="1" customWidth="1"/>
    <col min="5129" max="5129" width="23" style="247" customWidth="1"/>
    <col min="5130" max="5130" width="0" style="247" hidden="1" customWidth="1"/>
    <col min="5131" max="5131" width="21.42578125" style="247" customWidth="1"/>
    <col min="5132" max="5132" width="17.85546875" style="247" customWidth="1"/>
    <col min="5133" max="5133" width="14.28515625" style="247" customWidth="1"/>
    <col min="5134" max="5134" width="47.28515625" style="247" customWidth="1"/>
    <col min="5135" max="5135" width="26" style="247" customWidth="1"/>
    <col min="5136" max="5136" width="22.28515625" style="247" customWidth="1"/>
    <col min="5137" max="5137" width="20.28515625" style="247" customWidth="1"/>
    <col min="5138" max="5138" width="14.28515625" style="247" customWidth="1"/>
    <col min="5139" max="5139" width="15.42578125" style="247" customWidth="1"/>
    <col min="5140" max="5140" width="18" style="247" customWidth="1"/>
    <col min="5141" max="5141" width="18.7109375" style="247" customWidth="1"/>
    <col min="5142" max="5142" width="15.42578125" style="247" customWidth="1"/>
    <col min="5143" max="5145" width="11.28515625" style="247" customWidth="1"/>
    <col min="5146" max="5146" width="15.28515625" style="247" customWidth="1"/>
    <col min="5147" max="5148" width="11.28515625" style="247" customWidth="1"/>
    <col min="5149" max="5149" width="19.28515625" style="247" customWidth="1"/>
    <col min="5150" max="5150" width="26.42578125" style="247" customWidth="1"/>
    <col min="5151" max="5151" width="25.5703125" style="247" customWidth="1"/>
    <col min="5152" max="5158" width="11.42578125" style="247" customWidth="1"/>
    <col min="5159" max="5376" width="11.42578125" style="247"/>
    <col min="5377" max="5377" width="12.42578125" style="247" customWidth="1"/>
    <col min="5378" max="5378" width="0" style="247" hidden="1" customWidth="1"/>
    <col min="5379" max="5379" width="10.140625" style="247" customWidth="1"/>
    <col min="5380" max="5380" width="0" style="247" hidden="1" customWidth="1"/>
    <col min="5381" max="5381" width="11.5703125" style="247" customWidth="1"/>
    <col min="5382" max="5382" width="16" style="247" customWidth="1"/>
    <col min="5383" max="5383" width="14" style="247" customWidth="1"/>
    <col min="5384" max="5384" width="0" style="247" hidden="1" customWidth="1"/>
    <col min="5385" max="5385" width="23" style="247" customWidth="1"/>
    <col min="5386" max="5386" width="0" style="247" hidden="1" customWidth="1"/>
    <col min="5387" max="5387" width="21.42578125" style="247" customWidth="1"/>
    <col min="5388" max="5388" width="17.85546875" style="247" customWidth="1"/>
    <col min="5389" max="5389" width="14.28515625" style="247" customWidth="1"/>
    <col min="5390" max="5390" width="47.28515625" style="247" customWidth="1"/>
    <col min="5391" max="5391" width="26" style="247" customWidth="1"/>
    <col min="5392" max="5392" width="22.28515625" style="247" customWidth="1"/>
    <col min="5393" max="5393" width="20.28515625" style="247" customWidth="1"/>
    <col min="5394" max="5394" width="14.28515625" style="247" customWidth="1"/>
    <col min="5395" max="5395" width="15.42578125" style="247" customWidth="1"/>
    <col min="5396" max="5396" width="18" style="247" customWidth="1"/>
    <col min="5397" max="5397" width="18.7109375" style="247" customWidth="1"/>
    <col min="5398" max="5398" width="15.42578125" style="247" customWidth="1"/>
    <col min="5399" max="5401" width="11.28515625" style="247" customWidth="1"/>
    <col min="5402" max="5402" width="15.28515625" style="247" customWidth="1"/>
    <col min="5403" max="5404" width="11.28515625" style="247" customWidth="1"/>
    <col min="5405" max="5405" width="19.28515625" style="247" customWidth="1"/>
    <col min="5406" max="5406" width="26.42578125" style="247" customWidth="1"/>
    <col min="5407" max="5407" width="25.5703125" style="247" customWidth="1"/>
    <col min="5408" max="5414" width="11.42578125" style="247" customWidth="1"/>
    <col min="5415" max="5632" width="11.42578125" style="247"/>
    <col min="5633" max="5633" width="12.42578125" style="247" customWidth="1"/>
    <col min="5634" max="5634" width="0" style="247" hidden="1" customWidth="1"/>
    <col min="5635" max="5635" width="10.140625" style="247" customWidth="1"/>
    <col min="5636" max="5636" width="0" style="247" hidden="1" customWidth="1"/>
    <col min="5637" max="5637" width="11.5703125" style="247" customWidth="1"/>
    <col min="5638" max="5638" width="16" style="247" customWidth="1"/>
    <col min="5639" max="5639" width="14" style="247" customWidth="1"/>
    <col min="5640" max="5640" width="0" style="247" hidden="1" customWidth="1"/>
    <col min="5641" max="5641" width="23" style="247" customWidth="1"/>
    <col min="5642" max="5642" width="0" style="247" hidden="1" customWidth="1"/>
    <col min="5643" max="5643" width="21.42578125" style="247" customWidth="1"/>
    <col min="5644" max="5644" width="17.85546875" style="247" customWidth="1"/>
    <col min="5645" max="5645" width="14.28515625" style="247" customWidth="1"/>
    <col min="5646" max="5646" width="47.28515625" style="247" customWidth="1"/>
    <col min="5647" max="5647" width="26" style="247" customWidth="1"/>
    <col min="5648" max="5648" width="22.28515625" style="247" customWidth="1"/>
    <col min="5649" max="5649" width="20.28515625" style="247" customWidth="1"/>
    <col min="5650" max="5650" width="14.28515625" style="247" customWidth="1"/>
    <col min="5651" max="5651" width="15.42578125" style="247" customWidth="1"/>
    <col min="5652" max="5652" width="18" style="247" customWidth="1"/>
    <col min="5653" max="5653" width="18.7109375" style="247" customWidth="1"/>
    <col min="5654" max="5654" width="15.42578125" style="247" customWidth="1"/>
    <col min="5655" max="5657" width="11.28515625" style="247" customWidth="1"/>
    <col min="5658" max="5658" width="15.28515625" style="247" customWidth="1"/>
    <col min="5659" max="5660" width="11.28515625" style="247" customWidth="1"/>
    <col min="5661" max="5661" width="19.28515625" style="247" customWidth="1"/>
    <col min="5662" max="5662" width="26.42578125" style="247" customWidth="1"/>
    <col min="5663" max="5663" width="25.5703125" style="247" customWidth="1"/>
    <col min="5664" max="5670" width="11.42578125" style="247" customWidth="1"/>
    <col min="5671" max="5888" width="11.42578125" style="247"/>
    <col min="5889" max="5889" width="12.42578125" style="247" customWidth="1"/>
    <col min="5890" max="5890" width="0" style="247" hidden="1" customWidth="1"/>
    <col min="5891" max="5891" width="10.140625" style="247" customWidth="1"/>
    <col min="5892" max="5892" width="0" style="247" hidden="1" customWidth="1"/>
    <col min="5893" max="5893" width="11.5703125" style="247" customWidth="1"/>
    <col min="5894" max="5894" width="16" style="247" customWidth="1"/>
    <col min="5895" max="5895" width="14" style="247" customWidth="1"/>
    <col min="5896" max="5896" width="0" style="247" hidden="1" customWidth="1"/>
    <col min="5897" max="5897" width="23" style="247" customWidth="1"/>
    <col min="5898" max="5898" width="0" style="247" hidden="1" customWidth="1"/>
    <col min="5899" max="5899" width="21.42578125" style="247" customWidth="1"/>
    <col min="5900" max="5900" width="17.85546875" style="247" customWidth="1"/>
    <col min="5901" max="5901" width="14.28515625" style="247" customWidth="1"/>
    <col min="5902" max="5902" width="47.28515625" style="247" customWidth="1"/>
    <col min="5903" max="5903" width="26" style="247" customWidth="1"/>
    <col min="5904" max="5904" width="22.28515625" style="247" customWidth="1"/>
    <col min="5905" max="5905" width="20.28515625" style="247" customWidth="1"/>
    <col min="5906" max="5906" width="14.28515625" style="247" customWidth="1"/>
    <col min="5907" max="5907" width="15.42578125" style="247" customWidth="1"/>
    <col min="5908" max="5908" width="18" style="247" customWidth="1"/>
    <col min="5909" max="5909" width="18.7109375" style="247" customWidth="1"/>
    <col min="5910" max="5910" width="15.42578125" style="247" customWidth="1"/>
    <col min="5911" max="5913" width="11.28515625" style="247" customWidth="1"/>
    <col min="5914" max="5914" width="15.28515625" style="247" customWidth="1"/>
    <col min="5915" max="5916" width="11.28515625" style="247" customWidth="1"/>
    <col min="5917" max="5917" width="19.28515625" style="247" customWidth="1"/>
    <col min="5918" max="5918" width="26.42578125" style="247" customWidth="1"/>
    <col min="5919" max="5919" width="25.5703125" style="247" customWidth="1"/>
    <col min="5920" max="5926" width="11.42578125" style="247" customWidth="1"/>
    <col min="5927" max="6144" width="11.42578125" style="247"/>
    <col min="6145" max="6145" width="12.42578125" style="247" customWidth="1"/>
    <col min="6146" max="6146" width="0" style="247" hidden="1" customWidth="1"/>
    <col min="6147" max="6147" width="10.140625" style="247" customWidth="1"/>
    <col min="6148" max="6148" width="0" style="247" hidden="1" customWidth="1"/>
    <col min="6149" max="6149" width="11.5703125" style="247" customWidth="1"/>
    <col min="6150" max="6150" width="16" style="247" customWidth="1"/>
    <col min="6151" max="6151" width="14" style="247" customWidth="1"/>
    <col min="6152" max="6152" width="0" style="247" hidden="1" customWidth="1"/>
    <col min="6153" max="6153" width="23" style="247" customWidth="1"/>
    <col min="6154" max="6154" width="0" style="247" hidden="1" customWidth="1"/>
    <col min="6155" max="6155" width="21.42578125" style="247" customWidth="1"/>
    <col min="6156" max="6156" width="17.85546875" style="247" customWidth="1"/>
    <col min="6157" max="6157" width="14.28515625" style="247" customWidth="1"/>
    <col min="6158" max="6158" width="47.28515625" style="247" customWidth="1"/>
    <col min="6159" max="6159" width="26" style="247" customWidth="1"/>
    <col min="6160" max="6160" width="22.28515625" style="247" customWidth="1"/>
    <col min="6161" max="6161" width="20.28515625" style="247" customWidth="1"/>
    <col min="6162" max="6162" width="14.28515625" style="247" customWidth="1"/>
    <col min="6163" max="6163" width="15.42578125" style="247" customWidth="1"/>
    <col min="6164" max="6164" width="18" style="247" customWidth="1"/>
    <col min="6165" max="6165" width="18.7109375" style="247" customWidth="1"/>
    <col min="6166" max="6166" width="15.42578125" style="247" customWidth="1"/>
    <col min="6167" max="6169" width="11.28515625" style="247" customWidth="1"/>
    <col min="6170" max="6170" width="15.28515625" style="247" customWidth="1"/>
    <col min="6171" max="6172" width="11.28515625" style="247" customWidth="1"/>
    <col min="6173" max="6173" width="19.28515625" style="247" customWidth="1"/>
    <col min="6174" max="6174" width="26.42578125" style="247" customWidth="1"/>
    <col min="6175" max="6175" width="25.5703125" style="247" customWidth="1"/>
    <col min="6176" max="6182" width="11.42578125" style="247" customWidth="1"/>
    <col min="6183" max="6400" width="11.42578125" style="247"/>
    <col min="6401" max="6401" width="12.42578125" style="247" customWidth="1"/>
    <col min="6402" max="6402" width="0" style="247" hidden="1" customWidth="1"/>
    <col min="6403" max="6403" width="10.140625" style="247" customWidth="1"/>
    <col min="6404" max="6404" width="0" style="247" hidden="1" customWidth="1"/>
    <col min="6405" max="6405" width="11.5703125" style="247" customWidth="1"/>
    <col min="6406" max="6406" width="16" style="247" customWidth="1"/>
    <col min="6407" max="6407" width="14" style="247" customWidth="1"/>
    <col min="6408" max="6408" width="0" style="247" hidden="1" customWidth="1"/>
    <col min="6409" max="6409" width="23" style="247" customWidth="1"/>
    <col min="6410" max="6410" width="0" style="247" hidden="1" customWidth="1"/>
    <col min="6411" max="6411" width="21.42578125" style="247" customWidth="1"/>
    <col min="6412" max="6412" width="17.85546875" style="247" customWidth="1"/>
    <col min="6413" max="6413" width="14.28515625" style="247" customWidth="1"/>
    <col min="6414" max="6414" width="47.28515625" style="247" customWidth="1"/>
    <col min="6415" max="6415" width="26" style="247" customWidth="1"/>
    <col min="6416" max="6416" width="22.28515625" style="247" customWidth="1"/>
    <col min="6417" max="6417" width="20.28515625" style="247" customWidth="1"/>
    <col min="6418" max="6418" width="14.28515625" style="247" customWidth="1"/>
    <col min="6419" max="6419" width="15.42578125" style="247" customWidth="1"/>
    <col min="6420" max="6420" width="18" style="247" customWidth="1"/>
    <col min="6421" max="6421" width="18.7109375" style="247" customWidth="1"/>
    <col min="6422" max="6422" width="15.42578125" style="247" customWidth="1"/>
    <col min="6423" max="6425" width="11.28515625" style="247" customWidth="1"/>
    <col min="6426" max="6426" width="15.28515625" style="247" customWidth="1"/>
    <col min="6427" max="6428" width="11.28515625" style="247" customWidth="1"/>
    <col min="6429" max="6429" width="19.28515625" style="247" customWidth="1"/>
    <col min="6430" max="6430" width="26.42578125" style="247" customWidth="1"/>
    <col min="6431" max="6431" width="25.5703125" style="247" customWidth="1"/>
    <col min="6432" max="6438" width="11.42578125" style="247" customWidth="1"/>
    <col min="6439" max="6656" width="11.42578125" style="247"/>
    <col min="6657" max="6657" width="12.42578125" style="247" customWidth="1"/>
    <col min="6658" max="6658" width="0" style="247" hidden="1" customWidth="1"/>
    <col min="6659" max="6659" width="10.140625" style="247" customWidth="1"/>
    <col min="6660" max="6660" width="0" style="247" hidden="1" customWidth="1"/>
    <col min="6661" max="6661" width="11.5703125" style="247" customWidth="1"/>
    <col min="6662" max="6662" width="16" style="247" customWidth="1"/>
    <col min="6663" max="6663" width="14" style="247" customWidth="1"/>
    <col min="6664" max="6664" width="0" style="247" hidden="1" customWidth="1"/>
    <col min="6665" max="6665" width="23" style="247" customWidth="1"/>
    <col min="6666" max="6666" width="0" style="247" hidden="1" customWidth="1"/>
    <col min="6667" max="6667" width="21.42578125" style="247" customWidth="1"/>
    <col min="6668" max="6668" width="17.85546875" style="247" customWidth="1"/>
    <col min="6669" max="6669" width="14.28515625" style="247" customWidth="1"/>
    <col min="6670" max="6670" width="47.28515625" style="247" customWidth="1"/>
    <col min="6671" max="6671" width="26" style="247" customWidth="1"/>
    <col min="6672" max="6672" width="22.28515625" style="247" customWidth="1"/>
    <col min="6673" max="6673" width="20.28515625" style="247" customWidth="1"/>
    <col min="6674" max="6674" width="14.28515625" style="247" customWidth="1"/>
    <col min="6675" max="6675" width="15.42578125" style="247" customWidth="1"/>
    <col min="6676" max="6676" width="18" style="247" customWidth="1"/>
    <col min="6677" max="6677" width="18.7109375" style="247" customWidth="1"/>
    <col min="6678" max="6678" width="15.42578125" style="247" customWidth="1"/>
    <col min="6679" max="6681" width="11.28515625" style="247" customWidth="1"/>
    <col min="6682" max="6682" width="15.28515625" style="247" customWidth="1"/>
    <col min="6683" max="6684" width="11.28515625" style="247" customWidth="1"/>
    <col min="6685" max="6685" width="19.28515625" style="247" customWidth="1"/>
    <col min="6686" max="6686" width="26.42578125" style="247" customWidth="1"/>
    <col min="6687" max="6687" width="25.5703125" style="247" customWidth="1"/>
    <col min="6688" max="6694" width="11.42578125" style="247" customWidth="1"/>
    <col min="6695" max="6912" width="11.42578125" style="247"/>
    <col min="6913" max="6913" width="12.42578125" style="247" customWidth="1"/>
    <col min="6914" max="6914" width="0" style="247" hidden="1" customWidth="1"/>
    <col min="6915" max="6915" width="10.140625" style="247" customWidth="1"/>
    <col min="6916" max="6916" width="0" style="247" hidden="1" customWidth="1"/>
    <col min="6917" max="6917" width="11.5703125" style="247" customWidth="1"/>
    <col min="6918" max="6918" width="16" style="247" customWidth="1"/>
    <col min="6919" max="6919" width="14" style="247" customWidth="1"/>
    <col min="6920" max="6920" width="0" style="247" hidden="1" customWidth="1"/>
    <col min="6921" max="6921" width="23" style="247" customWidth="1"/>
    <col min="6922" max="6922" width="0" style="247" hidden="1" customWidth="1"/>
    <col min="6923" max="6923" width="21.42578125" style="247" customWidth="1"/>
    <col min="6924" max="6924" width="17.85546875" style="247" customWidth="1"/>
    <col min="6925" max="6925" width="14.28515625" style="247" customWidth="1"/>
    <col min="6926" max="6926" width="47.28515625" style="247" customWidth="1"/>
    <col min="6927" max="6927" width="26" style="247" customWidth="1"/>
    <col min="6928" max="6928" width="22.28515625" style="247" customWidth="1"/>
    <col min="6929" max="6929" width="20.28515625" style="247" customWidth="1"/>
    <col min="6930" max="6930" width="14.28515625" style="247" customWidth="1"/>
    <col min="6931" max="6931" width="15.42578125" style="247" customWidth="1"/>
    <col min="6932" max="6932" width="18" style="247" customWidth="1"/>
    <col min="6933" max="6933" width="18.7109375" style="247" customWidth="1"/>
    <col min="6934" max="6934" width="15.42578125" style="247" customWidth="1"/>
    <col min="6935" max="6937" width="11.28515625" style="247" customWidth="1"/>
    <col min="6938" max="6938" width="15.28515625" style="247" customWidth="1"/>
    <col min="6939" max="6940" width="11.28515625" style="247" customWidth="1"/>
    <col min="6941" max="6941" width="19.28515625" style="247" customWidth="1"/>
    <col min="6942" max="6942" width="26.42578125" style="247" customWidth="1"/>
    <col min="6943" max="6943" width="25.5703125" style="247" customWidth="1"/>
    <col min="6944" max="6950" width="11.42578125" style="247" customWidth="1"/>
    <col min="6951" max="7168" width="11.42578125" style="247"/>
    <col min="7169" max="7169" width="12.42578125" style="247" customWidth="1"/>
    <col min="7170" max="7170" width="0" style="247" hidden="1" customWidth="1"/>
    <col min="7171" max="7171" width="10.140625" style="247" customWidth="1"/>
    <col min="7172" max="7172" width="0" style="247" hidden="1" customWidth="1"/>
    <col min="7173" max="7173" width="11.5703125" style="247" customWidth="1"/>
    <col min="7174" max="7174" width="16" style="247" customWidth="1"/>
    <col min="7175" max="7175" width="14" style="247" customWidth="1"/>
    <col min="7176" max="7176" width="0" style="247" hidden="1" customWidth="1"/>
    <col min="7177" max="7177" width="23" style="247" customWidth="1"/>
    <col min="7178" max="7178" width="0" style="247" hidden="1" customWidth="1"/>
    <col min="7179" max="7179" width="21.42578125" style="247" customWidth="1"/>
    <col min="7180" max="7180" width="17.85546875" style="247" customWidth="1"/>
    <col min="7181" max="7181" width="14.28515625" style="247" customWidth="1"/>
    <col min="7182" max="7182" width="47.28515625" style="247" customWidth="1"/>
    <col min="7183" max="7183" width="26" style="247" customWidth="1"/>
    <col min="7184" max="7184" width="22.28515625" style="247" customWidth="1"/>
    <col min="7185" max="7185" width="20.28515625" style="247" customWidth="1"/>
    <col min="7186" max="7186" width="14.28515625" style="247" customWidth="1"/>
    <col min="7187" max="7187" width="15.42578125" style="247" customWidth="1"/>
    <col min="7188" max="7188" width="18" style="247" customWidth="1"/>
    <col min="7189" max="7189" width="18.7109375" style="247" customWidth="1"/>
    <col min="7190" max="7190" width="15.42578125" style="247" customWidth="1"/>
    <col min="7191" max="7193" width="11.28515625" style="247" customWidth="1"/>
    <col min="7194" max="7194" width="15.28515625" style="247" customWidth="1"/>
    <col min="7195" max="7196" width="11.28515625" style="247" customWidth="1"/>
    <col min="7197" max="7197" width="19.28515625" style="247" customWidth="1"/>
    <col min="7198" max="7198" width="26.42578125" style="247" customWidth="1"/>
    <col min="7199" max="7199" width="25.5703125" style="247" customWidth="1"/>
    <col min="7200" max="7206" width="11.42578125" style="247" customWidth="1"/>
    <col min="7207" max="7424" width="11.42578125" style="247"/>
    <col min="7425" max="7425" width="12.42578125" style="247" customWidth="1"/>
    <col min="7426" max="7426" width="0" style="247" hidden="1" customWidth="1"/>
    <col min="7427" max="7427" width="10.140625" style="247" customWidth="1"/>
    <col min="7428" max="7428" width="0" style="247" hidden="1" customWidth="1"/>
    <col min="7429" max="7429" width="11.5703125" style="247" customWidth="1"/>
    <col min="7430" max="7430" width="16" style="247" customWidth="1"/>
    <col min="7431" max="7431" width="14" style="247" customWidth="1"/>
    <col min="7432" max="7432" width="0" style="247" hidden="1" customWidth="1"/>
    <col min="7433" max="7433" width="23" style="247" customWidth="1"/>
    <col min="7434" max="7434" width="0" style="247" hidden="1" customWidth="1"/>
    <col min="7435" max="7435" width="21.42578125" style="247" customWidth="1"/>
    <col min="7436" max="7436" width="17.85546875" style="247" customWidth="1"/>
    <col min="7437" max="7437" width="14.28515625" style="247" customWidth="1"/>
    <col min="7438" max="7438" width="47.28515625" style="247" customWidth="1"/>
    <col min="7439" max="7439" width="26" style="247" customWidth="1"/>
    <col min="7440" max="7440" width="22.28515625" style="247" customWidth="1"/>
    <col min="7441" max="7441" width="20.28515625" style="247" customWidth="1"/>
    <col min="7442" max="7442" width="14.28515625" style="247" customWidth="1"/>
    <col min="7443" max="7443" width="15.42578125" style="247" customWidth="1"/>
    <col min="7444" max="7444" width="18" style="247" customWidth="1"/>
    <col min="7445" max="7445" width="18.7109375" style="247" customWidth="1"/>
    <col min="7446" max="7446" width="15.42578125" style="247" customWidth="1"/>
    <col min="7447" max="7449" width="11.28515625" style="247" customWidth="1"/>
    <col min="7450" max="7450" width="15.28515625" style="247" customWidth="1"/>
    <col min="7451" max="7452" width="11.28515625" style="247" customWidth="1"/>
    <col min="7453" max="7453" width="19.28515625" style="247" customWidth="1"/>
    <col min="7454" max="7454" width="26.42578125" style="247" customWidth="1"/>
    <col min="7455" max="7455" width="25.5703125" style="247" customWidth="1"/>
    <col min="7456" max="7462" width="11.42578125" style="247" customWidth="1"/>
    <col min="7463" max="7680" width="11.42578125" style="247"/>
    <col min="7681" max="7681" width="12.42578125" style="247" customWidth="1"/>
    <col min="7682" max="7682" width="0" style="247" hidden="1" customWidth="1"/>
    <col min="7683" max="7683" width="10.140625" style="247" customWidth="1"/>
    <col min="7684" max="7684" width="0" style="247" hidden="1" customWidth="1"/>
    <col min="7685" max="7685" width="11.5703125" style="247" customWidth="1"/>
    <col min="7686" max="7686" width="16" style="247" customWidth="1"/>
    <col min="7687" max="7687" width="14" style="247" customWidth="1"/>
    <col min="7688" max="7688" width="0" style="247" hidden="1" customWidth="1"/>
    <col min="7689" max="7689" width="23" style="247" customWidth="1"/>
    <col min="7690" max="7690" width="0" style="247" hidden="1" customWidth="1"/>
    <col min="7691" max="7691" width="21.42578125" style="247" customWidth="1"/>
    <col min="7692" max="7692" width="17.85546875" style="247" customWidth="1"/>
    <col min="7693" max="7693" width="14.28515625" style="247" customWidth="1"/>
    <col min="7694" max="7694" width="47.28515625" style="247" customWidth="1"/>
    <col min="7695" max="7695" width="26" style="247" customWidth="1"/>
    <col min="7696" max="7696" width="22.28515625" style="247" customWidth="1"/>
    <col min="7697" max="7697" width="20.28515625" style="247" customWidth="1"/>
    <col min="7698" max="7698" width="14.28515625" style="247" customWidth="1"/>
    <col min="7699" max="7699" width="15.42578125" style="247" customWidth="1"/>
    <col min="7700" max="7700" width="18" style="247" customWidth="1"/>
    <col min="7701" max="7701" width="18.7109375" style="247" customWidth="1"/>
    <col min="7702" max="7702" width="15.42578125" style="247" customWidth="1"/>
    <col min="7703" max="7705" width="11.28515625" style="247" customWidth="1"/>
    <col min="7706" max="7706" width="15.28515625" style="247" customWidth="1"/>
    <col min="7707" max="7708" width="11.28515625" style="247" customWidth="1"/>
    <col min="7709" max="7709" width="19.28515625" style="247" customWidth="1"/>
    <col min="7710" max="7710" width="26.42578125" style="247" customWidth="1"/>
    <col min="7711" max="7711" width="25.5703125" style="247" customWidth="1"/>
    <col min="7712" max="7718" width="11.42578125" style="247" customWidth="1"/>
    <col min="7719" max="7936" width="11.42578125" style="247"/>
    <col min="7937" max="7937" width="12.42578125" style="247" customWidth="1"/>
    <col min="7938" max="7938" width="0" style="247" hidden="1" customWidth="1"/>
    <col min="7939" max="7939" width="10.140625" style="247" customWidth="1"/>
    <col min="7940" max="7940" width="0" style="247" hidden="1" customWidth="1"/>
    <col min="7941" max="7941" width="11.5703125" style="247" customWidth="1"/>
    <col min="7942" max="7942" width="16" style="247" customWidth="1"/>
    <col min="7943" max="7943" width="14" style="247" customWidth="1"/>
    <col min="7944" max="7944" width="0" style="247" hidden="1" customWidth="1"/>
    <col min="7945" max="7945" width="23" style="247" customWidth="1"/>
    <col min="7946" max="7946" width="0" style="247" hidden="1" customWidth="1"/>
    <col min="7947" max="7947" width="21.42578125" style="247" customWidth="1"/>
    <col min="7948" max="7948" width="17.85546875" style="247" customWidth="1"/>
    <col min="7949" max="7949" width="14.28515625" style="247" customWidth="1"/>
    <col min="7950" max="7950" width="47.28515625" style="247" customWidth="1"/>
    <col min="7951" max="7951" width="26" style="247" customWidth="1"/>
    <col min="7952" max="7952" width="22.28515625" style="247" customWidth="1"/>
    <col min="7953" max="7953" width="20.28515625" style="247" customWidth="1"/>
    <col min="7954" max="7954" width="14.28515625" style="247" customWidth="1"/>
    <col min="7955" max="7955" width="15.42578125" style="247" customWidth="1"/>
    <col min="7956" max="7956" width="18" style="247" customWidth="1"/>
    <col min="7957" max="7957" width="18.7109375" style="247" customWidth="1"/>
    <col min="7958" max="7958" width="15.42578125" style="247" customWidth="1"/>
    <col min="7959" max="7961" width="11.28515625" style="247" customWidth="1"/>
    <col min="7962" max="7962" width="15.28515625" style="247" customWidth="1"/>
    <col min="7963" max="7964" width="11.28515625" style="247" customWidth="1"/>
    <col min="7965" max="7965" width="19.28515625" style="247" customWidth="1"/>
    <col min="7966" max="7966" width="26.42578125" style="247" customWidth="1"/>
    <col min="7967" max="7967" width="25.5703125" style="247" customWidth="1"/>
    <col min="7968" max="7974" width="11.42578125" style="247" customWidth="1"/>
    <col min="7975" max="8192" width="11.42578125" style="247"/>
    <col min="8193" max="8193" width="12.42578125" style="247" customWidth="1"/>
    <col min="8194" max="8194" width="0" style="247" hidden="1" customWidth="1"/>
    <col min="8195" max="8195" width="10.140625" style="247" customWidth="1"/>
    <col min="8196" max="8196" width="0" style="247" hidden="1" customWidth="1"/>
    <col min="8197" max="8197" width="11.5703125" style="247" customWidth="1"/>
    <col min="8198" max="8198" width="16" style="247" customWidth="1"/>
    <col min="8199" max="8199" width="14" style="247" customWidth="1"/>
    <col min="8200" max="8200" width="0" style="247" hidden="1" customWidth="1"/>
    <col min="8201" max="8201" width="23" style="247" customWidth="1"/>
    <col min="8202" max="8202" width="0" style="247" hidden="1" customWidth="1"/>
    <col min="8203" max="8203" width="21.42578125" style="247" customWidth="1"/>
    <col min="8204" max="8204" width="17.85546875" style="247" customWidth="1"/>
    <col min="8205" max="8205" width="14.28515625" style="247" customWidth="1"/>
    <col min="8206" max="8206" width="47.28515625" style="247" customWidth="1"/>
    <col min="8207" max="8207" width="26" style="247" customWidth="1"/>
    <col min="8208" max="8208" width="22.28515625" style="247" customWidth="1"/>
    <col min="8209" max="8209" width="20.28515625" style="247" customWidth="1"/>
    <col min="8210" max="8210" width="14.28515625" style="247" customWidth="1"/>
    <col min="8211" max="8211" width="15.42578125" style="247" customWidth="1"/>
    <col min="8212" max="8212" width="18" style="247" customWidth="1"/>
    <col min="8213" max="8213" width="18.7109375" style="247" customWidth="1"/>
    <col min="8214" max="8214" width="15.42578125" style="247" customWidth="1"/>
    <col min="8215" max="8217" width="11.28515625" style="247" customWidth="1"/>
    <col min="8218" max="8218" width="15.28515625" style="247" customWidth="1"/>
    <col min="8219" max="8220" width="11.28515625" style="247" customWidth="1"/>
    <col min="8221" max="8221" width="19.28515625" style="247" customWidth="1"/>
    <col min="8222" max="8222" width="26.42578125" style="247" customWidth="1"/>
    <col min="8223" max="8223" width="25.5703125" style="247" customWidth="1"/>
    <col min="8224" max="8230" width="11.42578125" style="247" customWidth="1"/>
    <col min="8231" max="8448" width="11.42578125" style="247"/>
    <col min="8449" max="8449" width="12.42578125" style="247" customWidth="1"/>
    <col min="8450" max="8450" width="0" style="247" hidden="1" customWidth="1"/>
    <col min="8451" max="8451" width="10.140625" style="247" customWidth="1"/>
    <col min="8452" max="8452" width="0" style="247" hidden="1" customWidth="1"/>
    <col min="8453" max="8453" width="11.5703125" style="247" customWidth="1"/>
    <col min="8454" max="8454" width="16" style="247" customWidth="1"/>
    <col min="8455" max="8455" width="14" style="247" customWidth="1"/>
    <col min="8456" max="8456" width="0" style="247" hidden="1" customWidth="1"/>
    <col min="8457" max="8457" width="23" style="247" customWidth="1"/>
    <col min="8458" max="8458" width="0" style="247" hidden="1" customWidth="1"/>
    <col min="8459" max="8459" width="21.42578125" style="247" customWidth="1"/>
    <col min="8460" max="8460" width="17.85546875" style="247" customWidth="1"/>
    <col min="8461" max="8461" width="14.28515625" style="247" customWidth="1"/>
    <col min="8462" max="8462" width="47.28515625" style="247" customWidth="1"/>
    <col min="8463" max="8463" width="26" style="247" customWidth="1"/>
    <col min="8464" max="8464" width="22.28515625" style="247" customWidth="1"/>
    <col min="8465" max="8465" width="20.28515625" style="247" customWidth="1"/>
    <col min="8466" max="8466" width="14.28515625" style="247" customWidth="1"/>
    <col min="8467" max="8467" width="15.42578125" style="247" customWidth="1"/>
    <col min="8468" max="8468" width="18" style="247" customWidth="1"/>
    <col min="8469" max="8469" width="18.7109375" style="247" customWidth="1"/>
    <col min="8470" max="8470" width="15.42578125" style="247" customWidth="1"/>
    <col min="8471" max="8473" width="11.28515625" style="247" customWidth="1"/>
    <col min="8474" max="8474" width="15.28515625" style="247" customWidth="1"/>
    <col min="8475" max="8476" width="11.28515625" style="247" customWidth="1"/>
    <col min="8477" max="8477" width="19.28515625" style="247" customWidth="1"/>
    <col min="8478" max="8478" width="26.42578125" style="247" customWidth="1"/>
    <col min="8479" max="8479" width="25.5703125" style="247" customWidth="1"/>
    <col min="8480" max="8486" width="11.42578125" style="247" customWidth="1"/>
    <col min="8487" max="8704" width="11.42578125" style="247"/>
    <col min="8705" max="8705" width="12.42578125" style="247" customWidth="1"/>
    <col min="8706" max="8706" width="0" style="247" hidden="1" customWidth="1"/>
    <col min="8707" max="8707" width="10.140625" style="247" customWidth="1"/>
    <col min="8708" max="8708" width="0" style="247" hidden="1" customWidth="1"/>
    <col min="8709" max="8709" width="11.5703125" style="247" customWidth="1"/>
    <col min="8710" max="8710" width="16" style="247" customWidth="1"/>
    <col min="8711" max="8711" width="14" style="247" customWidth="1"/>
    <col min="8712" max="8712" width="0" style="247" hidden="1" customWidth="1"/>
    <col min="8713" max="8713" width="23" style="247" customWidth="1"/>
    <col min="8714" max="8714" width="0" style="247" hidden="1" customWidth="1"/>
    <col min="8715" max="8715" width="21.42578125" style="247" customWidth="1"/>
    <col min="8716" max="8716" width="17.85546875" style="247" customWidth="1"/>
    <col min="8717" max="8717" width="14.28515625" style="247" customWidth="1"/>
    <col min="8718" max="8718" width="47.28515625" style="247" customWidth="1"/>
    <col min="8719" max="8719" width="26" style="247" customWidth="1"/>
    <col min="8720" max="8720" width="22.28515625" style="247" customWidth="1"/>
    <col min="8721" max="8721" width="20.28515625" style="247" customWidth="1"/>
    <col min="8722" max="8722" width="14.28515625" style="247" customWidth="1"/>
    <col min="8723" max="8723" width="15.42578125" style="247" customWidth="1"/>
    <col min="8724" max="8724" width="18" style="247" customWidth="1"/>
    <col min="8725" max="8725" width="18.7109375" style="247" customWidth="1"/>
    <col min="8726" max="8726" width="15.42578125" style="247" customWidth="1"/>
    <col min="8727" max="8729" width="11.28515625" style="247" customWidth="1"/>
    <col min="8730" max="8730" width="15.28515625" style="247" customWidth="1"/>
    <col min="8731" max="8732" width="11.28515625" style="247" customWidth="1"/>
    <col min="8733" max="8733" width="19.28515625" style="247" customWidth="1"/>
    <col min="8734" max="8734" width="26.42578125" style="247" customWidth="1"/>
    <col min="8735" max="8735" width="25.5703125" style="247" customWidth="1"/>
    <col min="8736" max="8742" width="11.42578125" style="247" customWidth="1"/>
    <col min="8743" max="8960" width="11.42578125" style="247"/>
    <col min="8961" max="8961" width="12.42578125" style="247" customWidth="1"/>
    <col min="8962" max="8962" width="0" style="247" hidden="1" customWidth="1"/>
    <col min="8963" max="8963" width="10.140625" style="247" customWidth="1"/>
    <col min="8964" max="8964" width="0" style="247" hidden="1" customWidth="1"/>
    <col min="8965" max="8965" width="11.5703125" style="247" customWidth="1"/>
    <col min="8966" max="8966" width="16" style="247" customWidth="1"/>
    <col min="8967" max="8967" width="14" style="247" customWidth="1"/>
    <col min="8968" max="8968" width="0" style="247" hidden="1" customWidth="1"/>
    <col min="8969" max="8969" width="23" style="247" customWidth="1"/>
    <col min="8970" max="8970" width="0" style="247" hidden="1" customWidth="1"/>
    <col min="8971" max="8971" width="21.42578125" style="247" customWidth="1"/>
    <col min="8972" max="8972" width="17.85546875" style="247" customWidth="1"/>
    <col min="8973" max="8973" width="14.28515625" style="247" customWidth="1"/>
    <col min="8974" max="8974" width="47.28515625" style="247" customWidth="1"/>
    <col min="8975" max="8975" width="26" style="247" customWidth="1"/>
    <col min="8976" max="8976" width="22.28515625" style="247" customWidth="1"/>
    <col min="8977" max="8977" width="20.28515625" style="247" customWidth="1"/>
    <col min="8978" max="8978" width="14.28515625" style="247" customWidth="1"/>
    <col min="8979" max="8979" width="15.42578125" style="247" customWidth="1"/>
    <col min="8980" max="8980" width="18" style="247" customWidth="1"/>
    <col min="8981" max="8981" width="18.7109375" style="247" customWidth="1"/>
    <col min="8982" max="8982" width="15.42578125" style="247" customWidth="1"/>
    <col min="8983" max="8985" width="11.28515625" style="247" customWidth="1"/>
    <col min="8986" max="8986" width="15.28515625" style="247" customWidth="1"/>
    <col min="8987" max="8988" width="11.28515625" style="247" customWidth="1"/>
    <col min="8989" max="8989" width="19.28515625" style="247" customWidth="1"/>
    <col min="8990" max="8990" width="26.42578125" style="247" customWidth="1"/>
    <col min="8991" max="8991" width="25.5703125" style="247" customWidth="1"/>
    <col min="8992" max="8998" width="11.42578125" style="247" customWidth="1"/>
    <col min="8999" max="9216" width="11.42578125" style="247"/>
    <col min="9217" max="9217" width="12.42578125" style="247" customWidth="1"/>
    <col min="9218" max="9218" width="0" style="247" hidden="1" customWidth="1"/>
    <col min="9219" max="9219" width="10.140625" style="247" customWidth="1"/>
    <col min="9220" max="9220" width="0" style="247" hidden="1" customWidth="1"/>
    <col min="9221" max="9221" width="11.5703125" style="247" customWidth="1"/>
    <col min="9222" max="9222" width="16" style="247" customWidth="1"/>
    <col min="9223" max="9223" width="14" style="247" customWidth="1"/>
    <col min="9224" max="9224" width="0" style="247" hidden="1" customWidth="1"/>
    <col min="9225" max="9225" width="23" style="247" customWidth="1"/>
    <col min="9226" max="9226" width="0" style="247" hidden="1" customWidth="1"/>
    <col min="9227" max="9227" width="21.42578125" style="247" customWidth="1"/>
    <col min="9228" max="9228" width="17.85546875" style="247" customWidth="1"/>
    <col min="9229" max="9229" width="14.28515625" style="247" customWidth="1"/>
    <col min="9230" max="9230" width="47.28515625" style="247" customWidth="1"/>
    <col min="9231" max="9231" width="26" style="247" customWidth="1"/>
    <col min="9232" max="9232" width="22.28515625" style="247" customWidth="1"/>
    <col min="9233" max="9233" width="20.28515625" style="247" customWidth="1"/>
    <col min="9234" max="9234" width="14.28515625" style="247" customWidth="1"/>
    <col min="9235" max="9235" width="15.42578125" style="247" customWidth="1"/>
    <col min="9236" max="9236" width="18" style="247" customWidth="1"/>
    <col min="9237" max="9237" width="18.7109375" style="247" customWidth="1"/>
    <col min="9238" max="9238" width="15.42578125" style="247" customWidth="1"/>
    <col min="9239" max="9241" width="11.28515625" style="247" customWidth="1"/>
    <col min="9242" max="9242" width="15.28515625" style="247" customWidth="1"/>
    <col min="9243" max="9244" width="11.28515625" style="247" customWidth="1"/>
    <col min="9245" max="9245" width="19.28515625" style="247" customWidth="1"/>
    <col min="9246" max="9246" width="26.42578125" style="247" customWidth="1"/>
    <col min="9247" max="9247" width="25.5703125" style="247" customWidth="1"/>
    <col min="9248" max="9254" width="11.42578125" style="247" customWidth="1"/>
    <col min="9255" max="9472" width="11.42578125" style="247"/>
    <col min="9473" max="9473" width="12.42578125" style="247" customWidth="1"/>
    <col min="9474" max="9474" width="0" style="247" hidden="1" customWidth="1"/>
    <col min="9475" max="9475" width="10.140625" style="247" customWidth="1"/>
    <col min="9476" max="9476" width="0" style="247" hidden="1" customWidth="1"/>
    <col min="9477" max="9477" width="11.5703125" style="247" customWidth="1"/>
    <col min="9478" max="9478" width="16" style="247" customWidth="1"/>
    <col min="9479" max="9479" width="14" style="247" customWidth="1"/>
    <col min="9480" max="9480" width="0" style="247" hidden="1" customWidth="1"/>
    <col min="9481" max="9481" width="23" style="247" customWidth="1"/>
    <col min="9482" max="9482" width="0" style="247" hidden="1" customWidth="1"/>
    <col min="9483" max="9483" width="21.42578125" style="247" customWidth="1"/>
    <col min="9484" max="9484" width="17.85546875" style="247" customWidth="1"/>
    <col min="9485" max="9485" width="14.28515625" style="247" customWidth="1"/>
    <col min="9486" max="9486" width="47.28515625" style="247" customWidth="1"/>
    <col min="9487" max="9487" width="26" style="247" customWidth="1"/>
    <col min="9488" max="9488" width="22.28515625" style="247" customWidth="1"/>
    <col min="9489" max="9489" width="20.28515625" style="247" customWidth="1"/>
    <col min="9490" max="9490" width="14.28515625" style="247" customWidth="1"/>
    <col min="9491" max="9491" width="15.42578125" style="247" customWidth="1"/>
    <col min="9492" max="9492" width="18" style="247" customWidth="1"/>
    <col min="9493" max="9493" width="18.7109375" style="247" customWidth="1"/>
    <col min="9494" max="9494" width="15.42578125" style="247" customWidth="1"/>
    <col min="9495" max="9497" width="11.28515625" style="247" customWidth="1"/>
    <col min="9498" max="9498" width="15.28515625" style="247" customWidth="1"/>
    <col min="9499" max="9500" width="11.28515625" style="247" customWidth="1"/>
    <col min="9501" max="9501" width="19.28515625" style="247" customWidth="1"/>
    <col min="9502" max="9502" width="26.42578125" style="247" customWidth="1"/>
    <col min="9503" max="9503" width="25.5703125" style="247" customWidth="1"/>
    <col min="9504" max="9510" width="11.42578125" style="247" customWidth="1"/>
    <col min="9511" max="9728" width="11.42578125" style="247"/>
    <col min="9729" max="9729" width="12.42578125" style="247" customWidth="1"/>
    <col min="9730" max="9730" width="0" style="247" hidden="1" customWidth="1"/>
    <col min="9731" max="9731" width="10.140625" style="247" customWidth="1"/>
    <col min="9732" max="9732" width="0" style="247" hidden="1" customWidth="1"/>
    <col min="9733" max="9733" width="11.5703125" style="247" customWidth="1"/>
    <col min="9734" max="9734" width="16" style="247" customWidth="1"/>
    <col min="9735" max="9735" width="14" style="247" customWidth="1"/>
    <col min="9736" max="9736" width="0" style="247" hidden="1" customWidth="1"/>
    <col min="9737" max="9737" width="23" style="247" customWidth="1"/>
    <col min="9738" max="9738" width="0" style="247" hidden="1" customWidth="1"/>
    <col min="9739" max="9739" width="21.42578125" style="247" customWidth="1"/>
    <col min="9740" max="9740" width="17.85546875" style="247" customWidth="1"/>
    <col min="9741" max="9741" width="14.28515625" style="247" customWidth="1"/>
    <col min="9742" max="9742" width="47.28515625" style="247" customWidth="1"/>
    <col min="9743" max="9743" width="26" style="247" customWidth="1"/>
    <col min="9744" max="9744" width="22.28515625" style="247" customWidth="1"/>
    <col min="9745" max="9745" width="20.28515625" style="247" customWidth="1"/>
    <col min="9746" max="9746" width="14.28515625" style="247" customWidth="1"/>
    <col min="9747" max="9747" width="15.42578125" style="247" customWidth="1"/>
    <col min="9748" max="9748" width="18" style="247" customWidth="1"/>
    <col min="9749" max="9749" width="18.7109375" style="247" customWidth="1"/>
    <col min="9750" max="9750" width="15.42578125" style="247" customWidth="1"/>
    <col min="9751" max="9753" width="11.28515625" style="247" customWidth="1"/>
    <col min="9754" max="9754" width="15.28515625" style="247" customWidth="1"/>
    <col min="9755" max="9756" width="11.28515625" style="247" customWidth="1"/>
    <col min="9757" max="9757" width="19.28515625" style="247" customWidth="1"/>
    <col min="9758" max="9758" width="26.42578125" style="247" customWidth="1"/>
    <col min="9759" max="9759" width="25.5703125" style="247" customWidth="1"/>
    <col min="9760" max="9766" width="11.42578125" style="247" customWidth="1"/>
    <col min="9767" max="9984" width="11.42578125" style="247"/>
    <col min="9985" max="9985" width="12.42578125" style="247" customWidth="1"/>
    <col min="9986" max="9986" width="0" style="247" hidden="1" customWidth="1"/>
    <col min="9987" max="9987" width="10.140625" style="247" customWidth="1"/>
    <col min="9988" max="9988" width="0" style="247" hidden="1" customWidth="1"/>
    <col min="9989" max="9989" width="11.5703125" style="247" customWidth="1"/>
    <col min="9990" max="9990" width="16" style="247" customWidth="1"/>
    <col min="9991" max="9991" width="14" style="247" customWidth="1"/>
    <col min="9992" max="9992" width="0" style="247" hidden="1" customWidth="1"/>
    <col min="9993" max="9993" width="23" style="247" customWidth="1"/>
    <col min="9994" max="9994" width="0" style="247" hidden="1" customWidth="1"/>
    <col min="9995" max="9995" width="21.42578125" style="247" customWidth="1"/>
    <col min="9996" max="9996" width="17.85546875" style="247" customWidth="1"/>
    <col min="9997" max="9997" width="14.28515625" style="247" customWidth="1"/>
    <col min="9998" max="9998" width="47.28515625" style="247" customWidth="1"/>
    <col min="9999" max="9999" width="26" style="247" customWidth="1"/>
    <col min="10000" max="10000" width="22.28515625" style="247" customWidth="1"/>
    <col min="10001" max="10001" width="20.28515625" style="247" customWidth="1"/>
    <col min="10002" max="10002" width="14.28515625" style="247" customWidth="1"/>
    <col min="10003" max="10003" width="15.42578125" style="247" customWidth="1"/>
    <col min="10004" max="10004" width="18" style="247" customWidth="1"/>
    <col min="10005" max="10005" width="18.7109375" style="247" customWidth="1"/>
    <col min="10006" max="10006" width="15.42578125" style="247" customWidth="1"/>
    <col min="10007" max="10009" width="11.28515625" style="247" customWidth="1"/>
    <col min="10010" max="10010" width="15.28515625" style="247" customWidth="1"/>
    <col min="10011" max="10012" width="11.28515625" style="247" customWidth="1"/>
    <col min="10013" max="10013" width="19.28515625" style="247" customWidth="1"/>
    <col min="10014" max="10014" width="26.42578125" style="247" customWidth="1"/>
    <col min="10015" max="10015" width="25.5703125" style="247" customWidth="1"/>
    <col min="10016" max="10022" width="11.42578125" style="247" customWidth="1"/>
    <col min="10023" max="10240" width="11.42578125" style="247"/>
    <col min="10241" max="10241" width="12.42578125" style="247" customWidth="1"/>
    <col min="10242" max="10242" width="0" style="247" hidden="1" customWidth="1"/>
    <col min="10243" max="10243" width="10.140625" style="247" customWidth="1"/>
    <col min="10244" max="10244" width="0" style="247" hidden="1" customWidth="1"/>
    <col min="10245" max="10245" width="11.5703125" style="247" customWidth="1"/>
    <col min="10246" max="10246" width="16" style="247" customWidth="1"/>
    <col min="10247" max="10247" width="14" style="247" customWidth="1"/>
    <col min="10248" max="10248" width="0" style="247" hidden="1" customWidth="1"/>
    <col min="10249" max="10249" width="23" style="247" customWidth="1"/>
    <col min="10250" max="10250" width="0" style="247" hidden="1" customWidth="1"/>
    <col min="10251" max="10251" width="21.42578125" style="247" customWidth="1"/>
    <col min="10252" max="10252" width="17.85546875" style="247" customWidth="1"/>
    <col min="10253" max="10253" width="14.28515625" style="247" customWidth="1"/>
    <col min="10254" max="10254" width="47.28515625" style="247" customWidth="1"/>
    <col min="10255" max="10255" width="26" style="247" customWidth="1"/>
    <col min="10256" max="10256" width="22.28515625" style="247" customWidth="1"/>
    <col min="10257" max="10257" width="20.28515625" style="247" customWidth="1"/>
    <col min="10258" max="10258" width="14.28515625" style="247" customWidth="1"/>
    <col min="10259" max="10259" width="15.42578125" style="247" customWidth="1"/>
    <col min="10260" max="10260" width="18" style="247" customWidth="1"/>
    <col min="10261" max="10261" width="18.7109375" style="247" customWidth="1"/>
    <col min="10262" max="10262" width="15.42578125" style="247" customWidth="1"/>
    <col min="10263" max="10265" width="11.28515625" style="247" customWidth="1"/>
    <col min="10266" max="10266" width="15.28515625" style="247" customWidth="1"/>
    <col min="10267" max="10268" width="11.28515625" style="247" customWidth="1"/>
    <col min="10269" max="10269" width="19.28515625" style="247" customWidth="1"/>
    <col min="10270" max="10270" width="26.42578125" style="247" customWidth="1"/>
    <col min="10271" max="10271" width="25.5703125" style="247" customWidth="1"/>
    <col min="10272" max="10278" width="11.42578125" style="247" customWidth="1"/>
    <col min="10279" max="10496" width="11.42578125" style="247"/>
    <col min="10497" max="10497" width="12.42578125" style="247" customWidth="1"/>
    <col min="10498" max="10498" width="0" style="247" hidden="1" customWidth="1"/>
    <col min="10499" max="10499" width="10.140625" style="247" customWidth="1"/>
    <col min="10500" max="10500" width="0" style="247" hidden="1" customWidth="1"/>
    <col min="10501" max="10501" width="11.5703125" style="247" customWidth="1"/>
    <col min="10502" max="10502" width="16" style="247" customWidth="1"/>
    <col min="10503" max="10503" width="14" style="247" customWidth="1"/>
    <col min="10504" max="10504" width="0" style="247" hidden="1" customWidth="1"/>
    <col min="10505" max="10505" width="23" style="247" customWidth="1"/>
    <col min="10506" max="10506" width="0" style="247" hidden="1" customWidth="1"/>
    <col min="10507" max="10507" width="21.42578125" style="247" customWidth="1"/>
    <col min="10508" max="10508" width="17.85546875" style="247" customWidth="1"/>
    <col min="10509" max="10509" width="14.28515625" style="247" customWidth="1"/>
    <col min="10510" max="10510" width="47.28515625" style="247" customWidth="1"/>
    <col min="10511" max="10511" width="26" style="247" customWidth="1"/>
    <col min="10512" max="10512" width="22.28515625" style="247" customWidth="1"/>
    <col min="10513" max="10513" width="20.28515625" style="247" customWidth="1"/>
    <col min="10514" max="10514" width="14.28515625" style="247" customWidth="1"/>
    <col min="10515" max="10515" width="15.42578125" style="247" customWidth="1"/>
    <col min="10516" max="10516" width="18" style="247" customWidth="1"/>
    <col min="10517" max="10517" width="18.7109375" style="247" customWidth="1"/>
    <col min="10518" max="10518" width="15.42578125" style="247" customWidth="1"/>
    <col min="10519" max="10521" width="11.28515625" style="247" customWidth="1"/>
    <col min="10522" max="10522" width="15.28515625" style="247" customWidth="1"/>
    <col min="10523" max="10524" width="11.28515625" style="247" customWidth="1"/>
    <col min="10525" max="10525" width="19.28515625" style="247" customWidth="1"/>
    <col min="10526" max="10526" width="26.42578125" style="247" customWidth="1"/>
    <col min="10527" max="10527" width="25.5703125" style="247" customWidth="1"/>
    <col min="10528" max="10534" width="11.42578125" style="247" customWidth="1"/>
    <col min="10535" max="10752" width="11.42578125" style="247"/>
    <col min="10753" max="10753" width="12.42578125" style="247" customWidth="1"/>
    <col min="10754" max="10754" width="0" style="247" hidden="1" customWidth="1"/>
    <col min="10755" max="10755" width="10.140625" style="247" customWidth="1"/>
    <col min="10756" max="10756" width="0" style="247" hidden="1" customWidth="1"/>
    <col min="10757" max="10757" width="11.5703125" style="247" customWidth="1"/>
    <col min="10758" max="10758" width="16" style="247" customWidth="1"/>
    <col min="10759" max="10759" width="14" style="247" customWidth="1"/>
    <col min="10760" max="10760" width="0" style="247" hidden="1" customWidth="1"/>
    <col min="10761" max="10761" width="23" style="247" customWidth="1"/>
    <col min="10762" max="10762" width="0" style="247" hidden="1" customWidth="1"/>
    <col min="10763" max="10763" width="21.42578125" style="247" customWidth="1"/>
    <col min="10764" max="10764" width="17.85546875" style="247" customWidth="1"/>
    <col min="10765" max="10765" width="14.28515625" style="247" customWidth="1"/>
    <col min="10766" max="10766" width="47.28515625" style="247" customWidth="1"/>
    <col min="10767" max="10767" width="26" style="247" customWidth="1"/>
    <col min="10768" max="10768" width="22.28515625" style="247" customWidth="1"/>
    <col min="10769" max="10769" width="20.28515625" style="247" customWidth="1"/>
    <col min="10770" max="10770" width="14.28515625" style="247" customWidth="1"/>
    <col min="10771" max="10771" width="15.42578125" style="247" customWidth="1"/>
    <col min="10772" max="10772" width="18" style="247" customWidth="1"/>
    <col min="10773" max="10773" width="18.7109375" style="247" customWidth="1"/>
    <col min="10774" max="10774" width="15.42578125" style="247" customWidth="1"/>
    <col min="10775" max="10777" width="11.28515625" style="247" customWidth="1"/>
    <col min="10778" max="10778" width="15.28515625" style="247" customWidth="1"/>
    <col min="10779" max="10780" width="11.28515625" style="247" customWidth="1"/>
    <col min="10781" max="10781" width="19.28515625" style="247" customWidth="1"/>
    <col min="10782" max="10782" width="26.42578125" style="247" customWidth="1"/>
    <col min="10783" max="10783" width="25.5703125" style="247" customWidth="1"/>
    <col min="10784" max="10790" width="11.42578125" style="247" customWidth="1"/>
    <col min="10791" max="11008" width="11.42578125" style="247"/>
    <col min="11009" max="11009" width="12.42578125" style="247" customWidth="1"/>
    <col min="11010" max="11010" width="0" style="247" hidden="1" customWidth="1"/>
    <col min="11011" max="11011" width="10.140625" style="247" customWidth="1"/>
    <col min="11012" max="11012" width="0" style="247" hidden="1" customWidth="1"/>
    <col min="11013" max="11013" width="11.5703125" style="247" customWidth="1"/>
    <col min="11014" max="11014" width="16" style="247" customWidth="1"/>
    <col min="11015" max="11015" width="14" style="247" customWidth="1"/>
    <col min="11016" max="11016" width="0" style="247" hidden="1" customWidth="1"/>
    <col min="11017" max="11017" width="23" style="247" customWidth="1"/>
    <col min="11018" max="11018" width="0" style="247" hidden="1" customWidth="1"/>
    <col min="11019" max="11019" width="21.42578125" style="247" customWidth="1"/>
    <col min="11020" max="11020" width="17.85546875" style="247" customWidth="1"/>
    <col min="11021" max="11021" width="14.28515625" style="247" customWidth="1"/>
    <col min="11022" max="11022" width="47.28515625" style="247" customWidth="1"/>
    <col min="11023" max="11023" width="26" style="247" customWidth="1"/>
    <col min="11024" max="11024" width="22.28515625" style="247" customWidth="1"/>
    <col min="11025" max="11025" width="20.28515625" style="247" customWidth="1"/>
    <col min="11026" max="11026" width="14.28515625" style="247" customWidth="1"/>
    <col min="11027" max="11027" width="15.42578125" style="247" customWidth="1"/>
    <col min="11028" max="11028" width="18" style="247" customWidth="1"/>
    <col min="11029" max="11029" width="18.7109375" style="247" customWidth="1"/>
    <col min="11030" max="11030" width="15.42578125" style="247" customWidth="1"/>
    <col min="11031" max="11033" width="11.28515625" style="247" customWidth="1"/>
    <col min="11034" max="11034" width="15.28515625" style="247" customWidth="1"/>
    <col min="11035" max="11036" width="11.28515625" style="247" customWidth="1"/>
    <col min="11037" max="11037" width="19.28515625" style="247" customWidth="1"/>
    <col min="11038" max="11038" width="26.42578125" style="247" customWidth="1"/>
    <col min="11039" max="11039" width="25.5703125" style="247" customWidth="1"/>
    <col min="11040" max="11046" width="11.42578125" style="247" customWidth="1"/>
    <col min="11047" max="11264" width="11.42578125" style="247"/>
    <col min="11265" max="11265" width="12.42578125" style="247" customWidth="1"/>
    <col min="11266" max="11266" width="0" style="247" hidden="1" customWidth="1"/>
    <col min="11267" max="11267" width="10.140625" style="247" customWidth="1"/>
    <col min="11268" max="11268" width="0" style="247" hidden="1" customWidth="1"/>
    <col min="11269" max="11269" width="11.5703125" style="247" customWidth="1"/>
    <col min="11270" max="11270" width="16" style="247" customWidth="1"/>
    <col min="11271" max="11271" width="14" style="247" customWidth="1"/>
    <col min="11272" max="11272" width="0" style="247" hidden="1" customWidth="1"/>
    <col min="11273" max="11273" width="23" style="247" customWidth="1"/>
    <col min="11274" max="11274" width="0" style="247" hidden="1" customWidth="1"/>
    <col min="11275" max="11275" width="21.42578125" style="247" customWidth="1"/>
    <col min="11276" max="11276" width="17.85546875" style="247" customWidth="1"/>
    <col min="11277" max="11277" width="14.28515625" style="247" customWidth="1"/>
    <col min="11278" max="11278" width="47.28515625" style="247" customWidth="1"/>
    <col min="11279" max="11279" width="26" style="247" customWidth="1"/>
    <col min="11280" max="11280" width="22.28515625" style="247" customWidth="1"/>
    <col min="11281" max="11281" width="20.28515625" style="247" customWidth="1"/>
    <col min="11282" max="11282" width="14.28515625" style="247" customWidth="1"/>
    <col min="11283" max="11283" width="15.42578125" style="247" customWidth="1"/>
    <col min="11284" max="11284" width="18" style="247" customWidth="1"/>
    <col min="11285" max="11285" width="18.7109375" style="247" customWidth="1"/>
    <col min="11286" max="11286" width="15.42578125" style="247" customWidth="1"/>
    <col min="11287" max="11289" width="11.28515625" style="247" customWidth="1"/>
    <col min="11290" max="11290" width="15.28515625" style="247" customWidth="1"/>
    <col min="11291" max="11292" width="11.28515625" style="247" customWidth="1"/>
    <col min="11293" max="11293" width="19.28515625" style="247" customWidth="1"/>
    <col min="11294" max="11294" width="26.42578125" style="247" customWidth="1"/>
    <col min="11295" max="11295" width="25.5703125" style="247" customWidth="1"/>
    <col min="11296" max="11302" width="11.42578125" style="247" customWidth="1"/>
    <col min="11303" max="11520" width="11.42578125" style="247"/>
    <col min="11521" max="11521" width="12.42578125" style="247" customWidth="1"/>
    <col min="11522" max="11522" width="0" style="247" hidden="1" customWidth="1"/>
    <col min="11523" max="11523" width="10.140625" style="247" customWidth="1"/>
    <col min="11524" max="11524" width="0" style="247" hidden="1" customWidth="1"/>
    <col min="11525" max="11525" width="11.5703125" style="247" customWidth="1"/>
    <col min="11526" max="11526" width="16" style="247" customWidth="1"/>
    <col min="11527" max="11527" width="14" style="247" customWidth="1"/>
    <col min="11528" max="11528" width="0" style="247" hidden="1" customWidth="1"/>
    <col min="11529" max="11529" width="23" style="247" customWidth="1"/>
    <col min="11530" max="11530" width="0" style="247" hidden="1" customWidth="1"/>
    <col min="11531" max="11531" width="21.42578125" style="247" customWidth="1"/>
    <col min="11532" max="11532" width="17.85546875" style="247" customWidth="1"/>
    <col min="11533" max="11533" width="14.28515625" style="247" customWidth="1"/>
    <col min="11534" max="11534" width="47.28515625" style="247" customWidth="1"/>
    <col min="11535" max="11535" width="26" style="247" customWidth="1"/>
    <col min="11536" max="11536" width="22.28515625" style="247" customWidth="1"/>
    <col min="11537" max="11537" width="20.28515625" style="247" customWidth="1"/>
    <col min="11538" max="11538" width="14.28515625" style="247" customWidth="1"/>
    <col min="11539" max="11539" width="15.42578125" style="247" customWidth="1"/>
    <col min="11540" max="11540" width="18" style="247" customWidth="1"/>
    <col min="11541" max="11541" width="18.7109375" style="247" customWidth="1"/>
    <col min="11542" max="11542" width="15.42578125" style="247" customWidth="1"/>
    <col min="11543" max="11545" width="11.28515625" style="247" customWidth="1"/>
    <col min="11546" max="11546" width="15.28515625" style="247" customWidth="1"/>
    <col min="11547" max="11548" width="11.28515625" style="247" customWidth="1"/>
    <col min="11549" max="11549" width="19.28515625" style="247" customWidth="1"/>
    <col min="11550" max="11550" width="26.42578125" style="247" customWidth="1"/>
    <col min="11551" max="11551" width="25.5703125" style="247" customWidth="1"/>
    <col min="11552" max="11558" width="11.42578125" style="247" customWidth="1"/>
    <col min="11559" max="11776" width="11.42578125" style="247"/>
    <col min="11777" max="11777" width="12.42578125" style="247" customWidth="1"/>
    <col min="11778" max="11778" width="0" style="247" hidden="1" customWidth="1"/>
    <col min="11779" max="11779" width="10.140625" style="247" customWidth="1"/>
    <col min="11780" max="11780" width="0" style="247" hidden="1" customWidth="1"/>
    <col min="11781" max="11781" width="11.5703125" style="247" customWidth="1"/>
    <col min="11782" max="11782" width="16" style="247" customWidth="1"/>
    <col min="11783" max="11783" width="14" style="247" customWidth="1"/>
    <col min="11784" max="11784" width="0" style="247" hidden="1" customWidth="1"/>
    <col min="11785" max="11785" width="23" style="247" customWidth="1"/>
    <col min="11786" max="11786" width="0" style="247" hidden="1" customWidth="1"/>
    <col min="11787" max="11787" width="21.42578125" style="247" customWidth="1"/>
    <col min="11788" max="11788" width="17.85546875" style="247" customWidth="1"/>
    <col min="11789" max="11789" width="14.28515625" style="247" customWidth="1"/>
    <col min="11790" max="11790" width="47.28515625" style="247" customWidth="1"/>
    <col min="11791" max="11791" width="26" style="247" customWidth="1"/>
    <col min="11792" max="11792" width="22.28515625" style="247" customWidth="1"/>
    <col min="11793" max="11793" width="20.28515625" style="247" customWidth="1"/>
    <col min="11794" max="11794" width="14.28515625" style="247" customWidth="1"/>
    <col min="11795" max="11795" width="15.42578125" style="247" customWidth="1"/>
    <col min="11796" max="11796" width="18" style="247" customWidth="1"/>
    <col min="11797" max="11797" width="18.7109375" style="247" customWidth="1"/>
    <col min="11798" max="11798" width="15.42578125" style="247" customWidth="1"/>
    <col min="11799" max="11801" width="11.28515625" style="247" customWidth="1"/>
    <col min="11802" max="11802" width="15.28515625" style="247" customWidth="1"/>
    <col min="11803" max="11804" width="11.28515625" style="247" customWidth="1"/>
    <col min="11805" max="11805" width="19.28515625" style="247" customWidth="1"/>
    <col min="11806" max="11806" width="26.42578125" style="247" customWidth="1"/>
    <col min="11807" max="11807" width="25.5703125" style="247" customWidth="1"/>
    <col min="11808" max="11814" width="11.42578125" style="247" customWidth="1"/>
    <col min="11815" max="12032" width="11.42578125" style="247"/>
    <col min="12033" max="12033" width="12.42578125" style="247" customWidth="1"/>
    <col min="12034" max="12034" width="0" style="247" hidden="1" customWidth="1"/>
    <col min="12035" max="12035" width="10.140625" style="247" customWidth="1"/>
    <col min="12036" max="12036" width="0" style="247" hidden="1" customWidth="1"/>
    <col min="12037" max="12037" width="11.5703125" style="247" customWidth="1"/>
    <col min="12038" max="12038" width="16" style="247" customWidth="1"/>
    <col min="12039" max="12039" width="14" style="247" customWidth="1"/>
    <col min="12040" max="12040" width="0" style="247" hidden="1" customWidth="1"/>
    <col min="12041" max="12041" width="23" style="247" customWidth="1"/>
    <col min="12042" max="12042" width="0" style="247" hidden="1" customWidth="1"/>
    <col min="12043" max="12043" width="21.42578125" style="247" customWidth="1"/>
    <col min="12044" max="12044" width="17.85546875" style="247" customWidth="1"/>
    <col min="12045" max="12045" width="14.28515625" style="247" customWidth="1"/>
    <col min="12046" max="12046" width="47.28515625" style="247" customWidth="1"/>
    <col min="12047" max="12047" width="26" style="247" customWidth="1"/>
    <col min="12048" max="12048" width="22.28515625" style="247" customWidth="1"/>
    <col min="12049" max="12049" width="20.28515625" style="247" customWidth="1"/>
    <col min="12050" max="12050" width="14.28515625" style="247" customWidth="1"/>
    <col min="12051" max="12051" width="15.42578125" style="247" customWidth="1"/>
    <col min="12052" max="12052" width="18" style="247" customWidth="1"/>
    <col min="12053" max="12053" width="18.7109375" style="247" customWidth="1"/>
    <col min="12054" max="12054" width="15.42578125" style="247" customWidth="1"/>
    <col min="12055" max="12057" width="11.28515625" style="247" customWidth="1"/>
    <col min="12058" max="12058" width="15.28515625" style="247" customWidth="1"/>
    <col min="12059" max="12060" width="11.28515625" style="247" customWidth="1"/>
    <col min="12061" max="12061" width="19.28515625" style="247" customWidth="1"/>
    <col min="12062" max="12062" width="26.42578125" style="247" customWidth="1"/>
    <col min="12063" max="12063" width="25.5703125" style="247" customWidth="1"/>
    <col min="12064" max="12070" width="11.42578125" style="247" customWidth="1"/>
    <col min="12071" max="12288" width="11.42578125" style="247"/>
    <col min="12289" max="12289" width="12.42578125" style="247" customWidth="1"/>
    <col min="12290" max="12290" width="0" style="247" hidden="1" customWidth="1"/>
    <col min="12291" max="12291" width="10.140625" style="247" customWidth="1"/>
    <col min="12292" max="12292" width="0" style="247" hidden="1" customWidth="1"/>
    <col min="12293" max="12293" width="11.5703125" style="247" customWidth="1"/>
    <col min="12294" max="12294" width="16" style="247" customWidth="1"/>
    <col min="12295" max="12295" width="14" style="247" customWidth="1"/>
    <col min="12296" max="12296" width="0" style="247" hidden="1" customWidth="1"/>
    <col min="12297" max="12297" width="23" style="247" customWidth="1"/>
    <col min="12298" max="12298" width="0" style="247" hidden="1" customWidth="1"/>
    <col min="12299" max="12299" width="21.42578125" style="247" customWidth="1"/>
    <col min="12300" max="12300" width="17.85546875" style="247" customWidth="1"/>
    <col min="12301" max="12301" width="14.28515625" style="247" customWidth="1"/>
    <col min="12302" max="12302" width="47.28515625" style="247" customWidth="1"/>
    <col min="12303" max="12303" width="26" style="247" customWidth="1"/>
    <col min="12304" max="12304" width="22.28515625" style="247" customWidth="1"/>
    <col min="12305" max="12305" width="20.28515625" style="247" customWidth="1"/>
    <col min="12306" max="12306" width="14.28515625" style="247" customWidth="1"/>
    <col min="12307" max="12307" width="15.42578125" style="247" customWidth="1"/>
    <col min="12308" max="12308" width="18" style="247" customWidth="1"/>
    <col min="12309" max="12309" width="18.7109375" style="247" customWidth="1"/>
    <col min="12310" max="12310" width="15.42578125" style="247" customWidth="1"/>
    <col min="12311" max="12313" width="11.28515625" style="247" customWidth="1"/>
    <col min="12314" max="12314" width="15.28515625" style="247" customWidth="1"/>
    <col min="12315" max="12316" width="11.28515625" style="247" customWidth="1"/>
    <col min="12317" max="12317" width="19.28515625" style="247" customWidth="1"/>
    <col min="12318" max="12318" width="26.42578125" style="247" customWidth="1"/>
    <col min="12319" max="12319" width="25.5703125" style="247" customWidth="1"/>
    <col min="12320" max="12326" width="11.42578125" style="247" customWidth="1"/>
    <col min="12327" max="12544" width="11.42578125" style="247"/>
    <col min="12545" max="12545" width="12.42578125" style="247" customWidth="1"/>
    <col min="12546" max="12546" width="0" style="247" hidden="1" customWidth="1"/>
    <col min="12547" max="12547" width="10.140625" style="247" customWidth="1"/>
    <col min="12548" max="12548" width="0" style="247" hidden="1" customWidth="1"/>
    <col min="12549" max="12549" width="11.5703125" style="247" customWidth="1"/>
    <col min="12550" max="12550" width="16" style="247" customWidth="1"/>
    <col min="12551" max="12551" width="14" style="247" customWidth="1"/>
    <col min="12552" max="12552" width="0" style="247" hidden="1" customWidth="1"/>
    <col min="12553" max="12553" width="23" style="247" customWidth="1"/>
    <col min="12554" max="12554" width="0" style="247" hidden="1" customWidth="1"/>
    <col min="12555" max="12555" width="21.42578125" style="247" customWidth="1"/>
    <col min="12556" max="12556" width="17.85546875" style="247" customWidth="1"/>
    <col min="12557" max="12557" width="14.28515625" style="247" customWidth="1"/>
    <col min="12558" max="12558" width="47.28515625" style="247" customWidth="1"/>
    <col min="12559" max="12559" width="26" style="247" customWidth="1"/>
    <col min="12560" max="12560" width="22.28515625" style="247" customWidth="1"/>
    <col min="12561" max="12561" width="20.28515625" style="247" customWidth="1"/>
    <col min="12562" max="12562" width="14.28515625" style="247" customWidth="1"/>
    <col min="12563" max="12563" width="15.42578125" style="247" customWidth="1"/>
    <col min="12564" max="12564" width="18" style="247" customWidth="1"/>
    <col min="12565" max="12565" width="18.7109375" style="247" customWidth="1"/>
    <col min="12566" max="12566" width="15.42578125" style="247" customWidth="1"/>
    <col min="12567" max="12569" width="11.28515625" style="247" customWidth="1"/>
    <col min="12570" max="12570" width="15.28515625" style="247" customWidth="1"/>
    <col min="12571" max="12572" width="11.28515625" style="247" customWidth="1"/>
    <col min="12573" max="12573" width="19.28515625" style="247" customWidth="1"/>
    <col min="12574" max="12574" width="26.42578125" style="247" customWidth="1"/>
    <col min="12575" max="12575" width="25.5703125" style="247" customWidth="1"/>
    <col min="12576" max="12582" width="11.42578125" style="247" customWidth="1"/>
    <col min="12583" max="12800" width="11.42578125" style="247"/>
    <col min="12801" max="12801" width="12.42578125" style="247" customWidth="1"/>
    <col min="12802" max="12802" width="0" style="247" hidden="1" customWidth="1"/>
    <col min="12803" max="12803" width="10.140625" style="247" customWidth="1"/>
    <col min="12804" max="12804" width="0" style="247" hidden="1" customWidth="1"/>
    <col min="12805" max="12805" width="11.5703125" style="247" customWidth="1"/>
    <col min="12806" max="12806" width="16" style="247" customWidth="1"/>
    <col min="12807" max="12807" width="14" style="247" customWidth="1"/>
    <col min="12808" max="12808" width="0" style="247" hidden="1" customWidth="1"/>
    <col min="12809" max="12809" width="23" style="247" customWidth="1"/>
    <col min="12810" max="12810" width="0" style="247" hidden="1" customWidth="1"/>
    <col min="12811" max="12811" width="21.42578125" style="247" customWidth="1"/>
    <col min="12812" max="12812" width="17.85546875" style="247" customWidth="1"/>
    <col min="12813" max="12813" width="14.28515625" style="247" customWidth="1"/>
    <col min="12814" max="12814" width="47.28515625" style="247" customWidth="1"/>
    <col min="12815" max="12815" width="26" style="247" customWidth="1"/>
    <col min="12816" max="12816" width="22.28515625" style="247" customWidth="1"/>
    <col min="12817" max="12817" width="20.28515625" style="247" customWidth="1"/>
    <col min="12818" max="12818" width="14.28515625" style="247" customWidth="1"/>
    <col min="12819" max="12819" width="15.42578125" style="247" customWidth="1"/>
    <col min="12820" max="12820" width="18" style="247" customWidth="1"/>
    <col min="12821" max="12821" width="18.7109375" style="247" customWidth="1"/>
    <col min="12822" max="12822" width="15.42578125" style="247" customWidth="1"/>
    <col min="12823" max="12825" width="11.28515625" style="247" customWidth="1"/>
    <col min="12826" max="12826" width="15.28515625" style="247" customWidth="1"/>
    <col min="12827" max="12828" width="11.28515625" style="247" customWidth="1"/>
    <col min="12829" max="12829" width="19.28515625" style="247" customWidth="1"/>
    <col min="12830" max="12830" width="26.42578125" style="247" customWidth="1"/>
    <col min="12831" max="12831" width="25.5703125" style="247" customWidth="1"/>
    <col min="12832" max="12838" width="11.42578125" style="247" customWidth="1"/>
    <col min="12839" max="13056" width="11.42578125" style="247"/>
    <col min="13057" max="13057" width="12.42578125" style="247" customWidth="1"/>
    <col min="13058" max="13058" width="0" style="247" hidden="1" customWidth="1"/>
    <col min="13059" max="13059" width="10.140625" style="247" customWidth="1"/>
    <col min="13060" max="13060" width="0" style="247" hidden="1" customWidth="1"/>
    <col min="13061" max="13061" width="11.5703125" style="247" customWidth="1"/>
    <col min="13062" max="13062" width="16" style="247" customWidth="1"/>
    <col min="13063" max="13063" width="14" style="247" customWidth="1"/>
    <col min="13064" max="13064" width="0" style="247" hidden="1" customWidth="1"/>
    <col min="13065" max="13065" width="23" style="247" customWidth="1"/>
    <col min="13066" max="13066" width="0" style="247" hidden="1" customWidth="1"/>
    <col min="13067" max="13067" width="21.42578125" style="247" customWidth="1"/>
    <col min="13068" max="13068" width="17.85546875" style="247" customWidth="1"/>
    <col min="13069" max="13069" width="14.28515625" style="247" customWidth="1"/>
    <col min="13070" max="13070" width="47.28515625" style="247" customWidth="1"/>
    <col min="13071" max="13071" width="26" style="247" customWidth="1"/>
    <col min="13072" max="13072" width="22.28515625" style="247" customWidth="1"/>
    <col min="13073" max="13073" width="20.28515625" style="247" customWidth="1"/>
    <col min="13074" max="13074" width="14.28515625" style="247" customWidth="1"/>
    <col min="13075" max="13075" width="15.42578125" style="247" customWidth="1"/>
    <col min="13076" max="13076" width="18" style="247" customWidth="1"/>
    <col min="13077" max="13077" width="18.7109375" style="247" customWidth="1"/>
    <col min="13078" max="13078" width="15.42578125" style="247" customWidth="1"/>
    <col min="13079" max="13081" width="11.28515625" style="247" customWidth="1"/>
    <col min="13082" max="13082" width="15.28515625" style="247" customWidth="1"/>
    <col min="13083" max="13084" width="11.28515625" style="247" customWidth="1"/>
    <col min="13085" max="13085" width="19.28515625" style="247" customWidth="1"/>
    <col min="13086" max="13086" width="26.42578125" style="247" customWidth="1"/>
    <col min="13087" max="13087" width="25.5703125" style="247" customWidth="1"/>
    <col min="13088" max="13094" width="11.42578125" style="247" customWidth="1"/>
    <col min="13095" max="13312" width="11.42578125" style="247"/>
    <col min="13313" max="13313" width="12.42578125" style="247" customWidth="1"/>
    <col min="13314" max="13314" width="0" style="247" hidden="1" customWidth="1"/>
    <col min="13315" max="13315" width="10.140625" style="247" customWidth="1"/>
    <col min="13316" max="13316" width="0" style="247" hidden="1" customWidth="1"/>
    <col min="13317" max="13317" width="11.5703125" style="247" customWidth="1"/>
    <col min="13318" max="13318" width="16" style="247" customWidth="1"/>
    <col min="13319" max="13319" width="14" style="247" customWidth="1"/>
    <col min="13320" max="13320" width="0" style="247" hidden="1" customWidth="1"/>
    <col min="13321" max="13321" width="23" style="247" customWidth="1"/>
    <col min="13322" max="13322" width="0" style="247" hidden="1" customWidth="1"/>
    <col min="13323" max="13323" width="21.42578125" style="247" customWidth="1"/>
    <col min="13324" max="13324" width="17.85546875" style="247" customWidth="1"/>
    <col min="13325" max="13325" width="14.28515625" style="247" customWidth="1"/>
    <col min="13326" max="13326" width="47.28515625" style="247" customWidth="1"/>
    <col min="13327" max="13327" width="26" style="247" customWidth="1"/>
    <col min="13328" max="13328" width="22.28515625" style="247" customWidth="1"/>
    <col min="13329" max="13329" width="20.28515625" style="247" customWidth="1"/>
    <col min="13330" max="13330" width="14.28515625" style="247" customWidth="1"/>
    <col min="13331" max="13331" width="15.42578125" style="247" customWidth="1"/>
    <col min="13332" max="13332" width="18" style="247" customWidth="1"/>
    <col min="13333" max="13333" width="18.7109375" style="247" customWidth="1"/>
    <col min="13334" max="13334" width="15.42578125" style="247" customWidth="1"/>
    <col min="13335" max="13337" width="11.28515625" style="247" customWidth="1"/>
    <col min="13338" max="13338" width="15.28515625" style="247" customWidth="1"/>
    <col min="13339" max="13340" width="11.28515625" style="247" customWidth="1"/>
    <col min="13341" max="13341" width="19.28515625" style="247" customWidth="1"/>
    <col min="13342" max="13342" width="26.42578125" style="247" customWidth="1"/>
    <col min="13343" max="13343" width="25.5703125" style="247" customWidth="1"/>
    <col min="13344" max="13350" width="11.42578125" style="247" customWidth="1"/>
    <col min="13351" max="13568" width="11.42578125" style="247"/>
    <col min="13569" max="13569" width="12.42578125" style="247" customWidth="1"/>
    <col min="13570" max="13570" width="0" style="247" hidden="1" customWidth="1"/>
    <col min="13571" max="13571" width="10.140625" style="247" customWidth="1"/>
    <col min="13572" max="13572" width="0" style="247" hidden="1" customWidth="1"/>
    <col min="13573" max="13573" width="11.5703125" style="247" customWidth="1"/>
    <col min="13574" max="13574" width="16" style="247" customWidth="1"/>
    <col min="13575" max="13575" width="14" style="247" customWidth="1"/>
    <col min="13576" max="13576" width="0" style="247" hidden="1" customWidth="1"/>
    <col min="13577" max="13577" width="23" style="247" customWidth="1"/>
    <col min="13578" max="13578" width="0" style="247" hidden="1" customWidth="1"/>
    <col min="13579" max="13579" width="21.42578125" style="247" customWidth="1"/>
    <col min="13580" max="13580" width="17.85546875" style="247" customWidth="1"/>
    <col min="13581" max="13581" width="14.28515625" style="247" customWidth="1"/>
    <col min="13582" max="13582" width="47.28515625" style="247" customWidth="1"/>
    <col min="13583" max="13583" width="26" style="247" customWidth="1"/>
    <col min="13584" max="13584" width="22.28515625" style="247" customWidth="1"/>
    <col min="13585" max="13585" width="20.28515625" style="247" customWidth="1"/>
    <col min="13586" max="13586" width="14.28515625" style="247" customWidth="1"/>
    <col min="13587" max="13587" width="15.42578125" style="247" customWidth="1"/>
    <col min="13588" max="13588" width="18" style="247" customWidth="1"/>
    <col min="13589" max="13589" width="18.7109375" style="247" customWidth="1"/>
    <col min="13590" max="13590" width="15.42578125" style="247" customWidth="1"/>
    <col min="13591" max="13593" width="11.28515625" style="247" customWidth="1"/>
    <col min="13594" max="13594" width="15.28515625" style="247" customWidth="1"/>
    <col min="13595" max="13596" width="11.28515625" style="247" customWidth="1"/>
    <col min="13597" max="13597" width="19.28515625" style="247" customWidth="1"/>
    <col min="13598" max="13598" width="26.42578125" style="247" customWidth="1"/>
    <col min="13599" max="13599" width="25.5703125" style="247" customWidth="1"/>
    <col min="13600" max="13606" width="11.42578125" style="247" customWidth="1"/>
    <col min="13607" max="13824" width="11.42578125" style="247"/>
    <col min="13825" max="13825" width="12.42578125" style="247" customWidth="1"/>
    <col min="13826" max="13826" width="0" style="247" hidden="1" customWidth="1"/>
    <col min="13827" max="13827" width="10.140625" style="247" customWidth="1"/>
    <col min="13828" max="13828" width="0" style="247" hidden="1" customWidth="1"/>
    <col min="13829" max="13829" width="11.5703125" style="247" customWidth="1"/>
    <col min="13830" max="13830" width="16" style="247" customWidth="1"/>
    <col min="13831" max="13831" width="14" style="247" customWidth="1"/>
    <col min="13832" max="13832" width="0" style="247" hidden="1" customWidth="1"/>
    <col min="13833" max="13833" width="23" style="247" customWidth="1"/>
    <col min="13834" max="13834" width="0" style="247" hidden="1" customWidth="1"/>
    <col min="13835" max="13835" width="21.42578125" style="247" customWidth="1"/>
    <col min="13836" max="13836" width="17.85546875" style="247" customWidth="1"/>
    <col min="13837" max="13837" width="14.28515625" style="247" customWidth="1"/>
    <col min="13838" max="13838" width="47.28515625" style="247" customWidth="1"/>
    <col min="13839" max="13839" width="26" style="247" customWidth="1"/>
    <col min="13840" max="13840" width="22.28515625" style="247" customWidth="1"/>
    <col min="13841" max="13841" width="20.28515625" style="247" customWidth="1"/>
    <col min="13842" max="13842" width="14.28515625" style="247" customWidth="1"/>
    <col min="13843" max="13843" width="15.42578125" style="247" customWidth="1"/>
    <col min="13844" max="13844" width="18" style="247" customWidth="1"/>
    <col min="13845" max="13845" width="18.7109375" style="247" customWidth="1"/>
    <col min="13846" max="13846" width="15.42578125" style="247" customWidth="1"/>
    <col min="13847" max="13849" width="11.28515625" style="247" customWidth="1"/>
    <col min="13850" max="13850" width="15.28515625" style="247" customWidth="1"/>
    <col min="13851" max="13852" width="11.28515625" style="247" customWidth="1"/>
    <col min="13853" max="13853" width="19.28515625" style="247" customWidth="1"/>
    <col min="13854" max="13854" width="26.42578125" style="247" customWidth="1"/>
    <col min="13855" max="13855" width="25.5703125" style="247" customWidth="1"/>
    <col min="13856" max="13862" width="11.42578125" style="247" customWidth="1"/>
    <col min="13863" max="14080" width="11.42578125" style="247"/>
    <col min="14081" max="14081" width="12.42578125" style="247" customWidth="1"/>
    <col min="14082" max="14082" width="0" style="247" hidden="1" customWidth="1"/>
    <col min="14083" max="14083" width="10.140625" style="247" customWidth="1"/>
    <col min="14084" max="14084" width="0" style="247" hidden="1" customWidth="1"/>
    <col min="14085" max="14085" width="11.5703125" style="247" customWidth="1"/>
    <col min="14086" max="14086" width="16" style="247" customWidth="1"/>
    <col min="14087" max="14087" width="14" style="247" customWidth="1"/>
    <col min="14088" max="14088" width="0" style="247" hidden="1" customWidth="1"/>
    <col min="14089" max="14089" width="23" style="247" customWidth="1"/>
    <col min="14090" max="14090" width="0" style="247" hidden="1" customWidth="1"/>
    <col min="14091" max="14091" width="21.42578125" style="247" customWidth="1"/>
    <col min="14092" max="14092" width="17.85546875" style="247" customWidth="1"/>
    <col min="14093" max="14093" width="14.28515625" style="247" customWidth="1"/>
    <col min="14094" max="14094" width="47.28515625" style="247" customWidth="1"/>
    <col min="14095" max="14095" width="26" style="247" customWidth="1"/>
    <col min="14096" max="14096" width="22.28515625" style="247" customWidth="1"/>
    <col min="14097" max="14097" width="20.28515625" style="247" customWidth="1"/>
    <col min="14098" max="14098" width="14.28515625" style="247" customWidth="1"/>
    <col min="14099" max="14099" width="15.42578125" style="247" customWidth="1"/>
    <col min="14100" max="14100" width="18" style="247" customWidth="1"/>
    <col min="14101" max="14101" width="18.7109375" style="247" customWidth="1"/>
    <col min="14102" max="14102" width="15.42578125" style="247" customWidth="1"/>
    <col min="14103" max="14105" width="11.28515625" style="247" customWidth="1"/>
    <col min="14106" max="14106" width="15.28515625" style="247" customWidth="1"/>
    <col min="14107" max="14108" width="11.28515625" style="247" customWidth="1"/>
    <col min="14109" max="14109" width="19.28515625" style="247" customWidth="1"/>
    <col min="14110" max="14110" width="26.42578125" style="247" customWidth="1"/>
    <col min="14111" max="14111" width="25.5703125" style="247" customWidth="1"/>
    <col min="14112" max="14118" width="11.42578125" style="247" customWidth="1"/>
    <col min="14119" max="14336" width="11.42578125" style="247"/>
    <col min="14337" max="14337" width="12.42578125" style="247" customWidth="1"/>
    <col min="14338" max="14338" width="0" style="247" hidden="1" customWidth="1"/>
    <col min="14339" max="14339" width="10.140625" style="247" customWidth="1"/>
    <col min="14340" max="14340" width="0" style="247" hidden="1" customWidth="1"/>
    <col min="14341" max="14341" width="11.5703125" style="247" customWidth="1"/>
    <col min="14342" max="14342" width="16" style="247" customWidth="1"/>
    <col min="14343" max="14343" width="14" style="247" customWidth="1"/>
    <col min="14344" max="14344" width="0" style="247" hidden="1" customWidth="1"/>
    <col min="14345" max="14345" width="23" style="247" customWidth="1"/>
    <col min="14346" max="14346" width="0" style="247" hidden="1" customWidth="1"/>
    <col min="14347" max="14347" width="21.42578125" style="247" customWidth="1"/>
    <col min="14348" max="14348" width="17.85546875" style="247" customWidth="1"/>
    <col min="14349" max="14349" width="14.28515625" style="247" customWidth="1"/>
    <col min="14350" max="14350" width="47.28515625" style="247" customWidth="1"/>
    <col min="14351" max="14351" width="26" style="247" customWidth="1"/>
    <col min="14352" max="14352" width="22.28515625" style="247" customWidth="1"/>
    <col min="14353" max="14353" width="20.28515625" style="247" customWidth="1"/>
    <col min="14354" max="14354" width="14.28515625" style="247" customWidth="1"/>
    <col min="14355" max="14355" width="15.42578125" style="247" customWidth="1"/>
    <col min="14356" max="14356" width="18" style="247" customWidth="1"/>
    <col min="14357" max="14357" width="18.7109375" style="247" customWidth="1"/>
    <col min="14358" max="14358" width="15.42578125" style="247" customWidth="1"/>
    <col min="14359" max="14361" width="11.28515625" style="247" customWidth="1"/>
    <col min="14362" max="14362" width="15.28515625" style="247" customWidth="1"/>
    <col min="14363" max="14364" width="11.28515625" style="247" customWidth="1"/>
    <col min="14365" max="14365" width="19.28515625" style="247" customWidth="1"/>
    <col min="14366" max="14366" width="26.42578125" style="247" customWidth="1"/>
    <col min="14367" max="14367" width="25.5703125" style="247" customWidth="1"/>
    <col min="14368" max="14374" width="11.42578125" style="247" customWidth="1"/>
    <col min="14375" max="14592" width="11.42578125" style="247"/>
    <col min="14593" max="14593" width="12.42578125" style="247" customWidth="1"/>
    <col min="14594" max="14594" width="0" style="247" hidden="1" customWidth="1"/>
    <col min="14595" max="14595" width="10.140625" style="247" customWidth="1"/>
    <col min="14596" max="14596" width="0" style="247" hidden="1" customWidth="1"/>
    <col min="14597" max="14597" width="11.5703125" style="247" customWidth="1"/>
    <col min="14598" max="14598" width="16" style="247" customWidth="1"/>
    <col min="14599" max="14599" width="14" style="247" customWidth="1"/>
    <col min="14600" max="14600" width="0" style="247" hidden="1" customWidth="1"/>
    <col min="14601" max="14601" width="23" style="247" customWidth="1"/>
    <col min="14602" max="14602" width="0" style="247" hidden="1" customWidth="1"/>
    <col min="14603" max="14603" width="21.42578125" style="247" customWidth="1"/>
    <col min="14604" max="14604" width="17.85546875" style="247" customWidth="1"/>
    <col min="14605" max="14605" width="14.28515625" style="247" customWidth="1"/>
    <col min="14606" max="14606" width="47.28515625" style="247" customWidth="1"/>
    <col min="14607" max="14607" width="26" style="247" customWidth="1"/>
    <col min="14608" max="14608" width="22.28515625" style="247" customWidth="1"/>
    <col min="14609" max="14609" width="20.28515625" style="247" customWidth="1"/>
    <col min="14610" max="14610" width="14.28515625" style="247" customWidth="1"/>
    <col min="14611" max="14611" width="15.42578125" style="247" customWidth="1"/>
    <col min="14612" max="14612" width="18" style="247" customWidth="1"/>
    <col min="14613" max="14613" width="18.7109375" style="247" customWidth="1"/>
    <col min="14614" max="14614" width="15.42578125" style="247" customWidth="1"/>
    <col min="14615" max="14617" width="11.28515625" style="247" customWidth="1"/>
    <col min="14618" max="14618" width="15.28515625" style="247" customWidth="1"/>
    <col min="14619" max="14620" width="11.28515625" style="247" customWidth="1"/>
    <col min="14621" max="14621" width="19.28515625" style="247" customWidth="1"/>
    <col min="14622" max="14622" width="26.42578125" style="247" customWidth="1"/>
    <col min="14623" max="14623" width="25.5703125" style="247" customWidth="1"/>
    <col min="14624" max="14630" width="11.42578125" style="247" customWidth="1"/>
    <col min="14631" max="14848" width="11.42578125" style="247"/>
    <col min="14849" max="14849" width="12.42578125" style="247" customWidth="1"/>
    <col min="14850" max="14850" width="0" style="247" hidden="1" customWidth="1"/>
    <col min="14851" max="14851" width="10.140625" style="247" customWidth="1"/>
    <col min="14852" max="14852" width="0" style="247" hidden="1" customWidth="1"/>
    <col min="14853" max="14853" width="11.5703125" style="247" customWidth="1"/>
    <col min="14854" max="14854" width="16" style="247" customWidth="1"/>
    <col min="14855" max="14855" width="14" style="247" customWidth="1"/>
    <col min="14856" max="14856" width="0" style="247" hidden="1" customWidth="1"/>
    <col min="14857" max="14857" width="23" style="247" customWidth="1"/>
    <col min="14858" max="14858" width="0" style="247" hidden="1" customWidth="1"/>
    <col min="14859" max="14859" width="21.42578125" style="247" customWidth="1"/>
    <col min="14860" max="14860" width="17.85546875" style="247" customWidth="1"/>
    <col min="14861" max="14861" width="14.28515625" style="247" customWidth="1"/>
    <col min="14862" max="14862" width="47.28515625" style="247" customWidth="1"/>
    <col min="14863" max="14863" width="26" style="247" customWidth="1"/>
    <col min="14864" max="14864" width="22.28515625" style="247" customWidth="1"/>
    <col min="14865" max="14865" width="20.28515625" style="247" customWidth="1"/>
    <col min="14866" max="14866" width="14.28515625" style="247" customWidth="1"/>
    <col min="14867" max="14867" width="15.42578125" style="247" customWidth="1"/>
    <col min="14868" max="14868" width="18" style="247" customWidth="1"/>
    <col min="14869" max="14869" width="18.7109375" style="247" customWidth="1"/>
    <col min="14870" max="14870" width="15.42578125" style="247" customWidth="1"/>
    <col min="14871" max="14873" width="11.28515625" style="247" customWidth="1"/>
    <col min="14874" max="14874" width="15.28515625" style="247" customWidth="1"/>
    <col min="14875" max="14876" width="11.28515625" style="247" customWidth="1"/>
    <col min="14877" max="14877" width="19.28515625" style="247" customWidth="1"/>
    <col min="14878" max="14878" width="26.42578125" style="247" customWidth="1"/>
    <col min="14879" max="14879" width="25.5703125" style="247" customWidth="1"/>
    <col min="14880" max="14886" width="11.42578125" style="247" customWidth="1"/>
    <col min="14887" max="15104" width="11.42578125" style="247"/>
    <col min="15105" max="15105" width="12.42578125" style="247" customWidth="1"/>
    <col min="15106" max="15106" width="0" style="247" hidden="1" customWidth="1"/>
    <col min="15107" max="15107" width="10.140625" style="247" customWidth="1"/>
    <col min="15108" max="15108" width="0" style="247" hidden="1" customWidth="1"/>
    <col min="15109" max="15109" width="11.5703125" style="247" customWidth="1"/>
    <col min="15110" max="15110" width="16" style="247" customWidth="1"/>
    <col min="15111" max="15111" width="14" style="247" customWidth="1"/>
    <col min="15112" max="15112" width="0" style="247" hidden="1" customWidth="1"/>
    <col min="15113" max="15113" width="23" style="247" customWidth="1"/>
    <col min="15114" max="15114" width="0" style="247" hidden="1" customWidth="1"/>
    <col min="15115" max="15115" width="21.42578125" style="247" customWidth="1"/>
    <col min="15116" max="15116" width="17.85546875" style="247" customWidth="1"/>
    <col min="15117" max="15117" width="14.28515625" style="247" customWidth="1"/>
    <col min="15118" max="15118" width="47.28515625" style="247" customWidth="1"/>
    <col min="15119" max="15119" width="26" style="247" customWidth="1"/>
    <col min="15120" max="15120" width="22.28515625" style="247" customWidth="1"/>
    <col min="15121" max="15121" width="20.28515625" style="247" customWidth="1"/>
    <col min="15122" max="15122" width="14.28515625" style="247" customWidth="1"/>
    <col min="15123" max="15123" width="15.42578125" style="247" customWidth="1"/>
    <col min="15124" max="15124" width="18" style="247" customWidth="1"/>
    <col min="15125" max="15125" width="18.7109375" style="247" customWidth="1"/>
    <col min="15126" max="15126" width="15.42578125" style="247" customWidth="1"/>
    <col min="15127" max="15129" width="11.28515625" style="247" customWidth="1"/>
    <col min="15130" max="15130" width="15.28515625" style="247" customWidth="1"/>
    <col min="15131" max="15132" width="11.28515625" style="247" customWidth="1"/>
    <col min="15133" max="15133" width="19.28515625" style="247" customWidth="1"/>
    <col min="15134" max="15134" width="26.42578125" style="247" customWidth="1"/>
    <col min="15135" max="15135" width="25.5703125" style="247" customWidth="1"/>
    <col min="15136" max="15142" width="11.42578125" style="247" customWidth="1"/>
    <col min="15143" max="15360" width="11.42578125" style="247"/>
    <col min="15361" max="15361" width="12.42578125" style="247" customWidth="1"/>
    <col min="15362" max="15362" width="0" style="247" hidden="1" customWidth="1"/>
    <col min="15363" max="15363" width="10.140625" style="247" customWidth="1"/>
    <col min="15364" max="15364" width="0" style="247" hidden="1" customWidth="1"/>
    <col min="15365" max="15365" width="11.5703125" style="247" customWidth="1"/>
    <col min="15366" max="15366" width="16" style="247" customWidth="1"/>
    <col min="15367" max="15367" width="14" style="247" customWidth="1"/>
    <col min="15368" max="15368" width="0" style="247" hidden="1" customWidth="1"/>
    <col min="15369" max="15369" width="23" style="247" customWidth="1"/>
    <col min="15370" max="15370" width="0" style="247" hidden="1" customWidth="1"/>
    <col min="15371" max="15371" width="21.42578125" style="247" customWidth="1"/>
    <col min="15372" max="15372" width="17.85546875" style="247" customWidth="1"/>
    <col min="15373" max="15373" width="14.28515625" style="247" customWidth="1"/>
    <col min="15374" max="15374" width="47.28515625" style="247" customWidth="1"/>
    <col min="15375" max="15375" width="26" style="247" customWidth="1"/>
    <col min="15376" max="15376" width="22.28515625" style="247" customWidth="1"/>
    <col min="15377" max="15377" width="20.28515625" style="247" customWidth="1"/>
    <col min="15378" max="15378" width="14.28515625" style="247" customWidth="1"/>
    <col min="15379" max="15379" width="15.42578125" style="247" customWidth="1"/>
    <col min="15380" max="15380" width="18" style="247" customWidth="1"/>
    <col min="15381" max="15381" width="18.7109375" style="247" customWidth="1"/>
    <col min="15382" max="15382" width="15.42578125" style="247" customWidth="1"/>
    <col min="15383" max="15385" width="11.28515625" style="247" customWidth="1"/>
    <col min="15386" max="15386" width="15.28515625" style="247" customWidth="1"/>
    <col min="15387" max="15388" width="11.28515625" style="247" customWidth="1"/>
    <col min="15389" max="15389" width="19.28515625" style="247" customWidth="1"/>
    <col min="15390" max="15390" width="26.42578125" style="247" customWidth="1"/>
    <col min="15391" max="15391" width="25.5703125" style="247" customWidth="1"/>
    <col min="15392" max="15398" width="11.42578125" style="247" customWidth="1"/>
    <col min="15399" max="15616" width="11.42578125" style="247"/>
    <col min="15617" max="15617" width="12.42578125" style="247" customWidth="1"/>
    <col min="15618" max="15618" width="0" style="247" hidden="1" customWidth="1"/>
    <col min="15619" max="15619" width="10.140625" style="247" customWidth="1"/>
    <col min="15620" max="15620" width="0" style="247" hidden="1" customWidth="1"/>
    <col min="15621" max="15621" width="11.5703125" style="247" customWidth="1"/>
    <col min="15622" max="15622" width="16" style="247" customWidth="1"/>
    <col min="15623" max="15623" width="14" style="247" customWidth="1"/>
    <col min="15624" max="15624" width="0" style="247" hidden="1" customWidth="1"/>
    <col min="15625" max="15625" width="23" style="247" customWidth="1"/>
    <col min="15626" max="15626" width="0" style="247" hidden="1" customWidth="1"/>
    <col min="15627" max="15627" width="21.42578125" style="247" customWidth="1"/>
    <col min="15628" max="15628" width="17.85546875" style="247" customWidth="1"/>
    <col min="15629" max="15629" width="14.28515625" style="247" customWidth="1"/>
    <col min="15630" max="15630" width="47.28515625" style="247" customWidth="1"/>
    <col min="15631" max="15631" width="26" style="247" customWidth="1"/>
    <col min="15632" max="15632" width="22.28515625" style="247" customWidth="1"/>
    <col min="15633" max="15633" width="20.28515625" style="247" customWidth="1"/>
    <col min="15634" max="15634" width="14.28515625" style="247" customWidth="1"/>
    <col min="15635" max="15635" width="15.42578125" style="247" customWidth="1"/>
    <col min="15636" max="15636" width="18" style="247" customWidth="1"/>
    <col min="15637" max="15637" width="18.7109375" style="247" customWidth="1"/>
    <col min="15638" max="15638" width="15.42578125" style="247" customWidth="1"/>
    <col min="15639" max="15641" width="11.28515625" style="247" customWidth="1"/>
    <col min="15642" max="15642" width="15.28515625" style="247" customWidth="1"/>
    <col min="15643" max="15644" width="11.28515625" style="247" customWidth="1"/>
    <col min="15645" max="15645" width="19.28515625" style="247" customWidth="1"/>
    <col min="15646" max="15646" width="26.42578125" style="247" customWidth="1"/>
    <col min="15647" max="15647" width="25.5703125" style="247" customWidth="1"/>
    <col min="15648" max="15654" width="11.42578125" style="247" customWidth="1"/>
    <col min="15655" max="15872" width="11.42578125" style="247"/>
    <col min="15873" max="15873" width="12.42578125" style="247" customWidth="1"/>
    <col min="15874" max="15874" width="0" style="247" hidden="1" customWidth="1"/>
    <col min="15875" max="15875" width="10.140625" style="247" customWidth="1"/>
    <col min="15876" max="15876" width="0" style="247" hidden="1" customWidth="1"/>
    <col min="15877" max="15877" width="11.5703125" style="247" customWidth="1"/>
    <col min="15878" max="15878" width="16" style="247" customWidth="1"/>
    <col min="15879" max="15879" width="14" style="247" customWidth="1"/>
    <col min="15880" max="15880" width="0" style="247" hidden="1" customWidth="1"/>
    <col min="15881" max="15881" width="23" style="247" customWidth="1"/>
    <col min="15882" max="15882" width="0" style="247" hidden="1" customWidth="1"/>
    <col min="15883" max="15883" width="21.42578125" style="247" customWidth="1"/>
    <col min="15884" max="15884" width="17.85546875" style="247" customWidth="1"/>
    <col min="15885" max="15885" width="14.28515625" style="247" customWidth="1"/>
    <col min="15886" max="15886" width="47.28515625" style="247" customWidth="1"/>
    <col min="15887" max="15887" width="26" style="247" customWidth="1"/>
    <col min="15888" max="15888" width="22.28515625" style="247" customWidth="1"/>
    <col min="15889" max="15889" width="20.28515625" style="247" customWidth="1"/>
    <col min="15890" max="15890" width="14.28515625" style="247" customWidth="1"/>
    <col min="15891" max="15891" width="15.42578125" style="247" customWidth="1"/>
    <col min="15892" max="15892" width="18" style="247" customWidth="1"/>
    <col min="15893" max="15893" width="18.7109375" style="247" customWidth="1"/>
    <col min="15894" max="15894" width="15.42578125" style="247" customWidth="1"/>
    <col min="15895" max="15897" width="11.28515625" style="247" customWidth="1"/>
    <col min="15898" max="15898" width="15.28515625" style="247" customWidth="1"/>
    <col min="15899" max="15900" width="11.28515625" style="247" customWidth="1"/>
    <col min="15901" max="15901" width="19.28515625" style="247" customWidth="1"/>
    <col min="15902" max="15902" width="26.42578125" style="247" customWidth="1"/>
    <col min="15903" max="15903" width="25.5703125" style="247" customWidth="1"/>
    <col min="15904" max="15910" width="11.42578125" style="247" customWidth="1"/>
    <col min="15911" max="16128" width="11.42578125" style="247"/>
    <col min="16129" max="16129" width="12.42578125" style="247" customWidth="1"/>
    <col min="16130" max="16130" width="0" style="247" hidden="1" customWidth="1"/>
    <col min="16131" max="16131" width="10.140625" style="247" customWidth="1"/>
    <col min="16132" max="16132" width="0" style="247" hidden="1" customWidth="1"/>
    <col min="16133" max="16133" width="11.5703125" style="247" customWidth="1"/>
    <col min="16134" max="16134" width="16" style="247" customWidth="1"/>
    <col min="16135" max="16135" width="14" style="247" customWidth="1"/>
    <col min="16136" max="16136" width="0" style="247" hidden="1" customWidth="1"/>
    <col min="16137" max="16137" width="23" style="247" customWidth="1"/>
    <col min="16138" max="16138" width="0" style="247" hidden="1" customWidth="1"/>
    <col min="16139" max="16139" width="21.42578125" style="247" customWidth="1"/>
    <col min="16140" max="16140" width="17.85546875" style="247" customWidth="1"/>
    <col min="16141" max="16141" width="14.28515625" style="247" customWidth="1"/>
    <col min="16142" max="16142" width="47.28515625" style="247" customWidth="1"/>
    <col min="16143" max="16143" width="26" style="247" customWidth="1"/>
    <col min="16144" max="16144" width="22.28515625" style="247" customWidth="1"/>
    <col min="16145" max="16145" width="20.28515625" style="247" customWidth="1"/>
    <col min="16146" max="16146" width="14.28515625" style="247" customWidth="1"/>
    <col min="16147" max="16147" width="15.42578125" style="247" customWidth="1"/>
    <col min="16148" max="16148" width="18" style="247" customWidth="1"/>
    <col min="16149" max="16149" width="18.7109375" style="247" customWidth="1"/>
    <col min="16150" max="16150" width="15.42578125" style="247" customWidth="1"/>
    <col min="16151" max="16153" width="11.28515625" style="247" customWidth="1"/>
    <col min="16154" max="16154" width="15.28515625" style="247" customWidth="1"/>
    <col min="16155" max="16156" width="11.28515625" style="247" customWidth="1"/>
    <col min="16157" max="16157" width="19.28515625" style="247" customWidth="1"/>
    <col min="16158" max="16158" width="26.42578125" style="247" customWidth="1"/>
    <col min="16159" max="16159" width="25.5703125" style="247" customWidth="1"/>
    <col min="16160" max="16166" width="11.42578125" style="247" customWidth="1"/>
    <col min="16167" max="16384" width="11.42578125" style="247"/>
  </cols>
  <sheetData>
    <row r="1" spans="1:53" ht="15" customHeight="1" x14ac:dyDescent="0.25">
      <c r="A1" s="325" t="s">
        <v>992</v>
      </c>
      <c r="B1" s="325"/>
      <c r="C1" s="325"/>
      <c r="D1" s="325"/>
      <c r="E1" s="325"/>
      <c r="F1" s="325"/>
      <c r="G1" s="630"/>
      <c r="H1" s="630"/>
      <c r="I1" s="631"/>
      <c r="J1" s="474"/>
      <c r="K1" s="590"/>
      <c r="L1" s="591"/>
      <c r="M1" s="592"/>
      <c r="N1" s="236"/>
      <c r="O1" s="236"/>
      <c r="P1" s="236"/>
      <c r="Q1" s="593"/>
      <c r="R1" s="236"/>
      <c r="S1" s="594"/>
      <c r="T1" s="595"/>
      <c r="U1" s="595"/>
      <c r="V1" s="595"/>
      <c r="W1" s="595"/>
      <c r="X1" s="595"/>
      <c r="Y1" s="595"/>
      <c r="Z1" s="595"/>
      <c r="AA1" s="595"/>
      <c r="AB1" s="596"/>
      <c r="AC1" s="597"/>
      <c r="AD1" s="598"/>
      <c r="AE1" s="599"/>
    </row>
    <row r="2" spans="1:53" s="238" customFormat="1" ht="48" customHeight="1" x14ac:dyDescent="0.25">
      <c r="A2" s="236" t="s">
        <v>87</v>
      </c>
      <c r="B2" s="236" t="s">
        <v>88</v>
      </c>
      <c r="C2" s="236" t="s">
        <v>89</v>
      </c>
      <c r="D2" s="236" t="s">
        <v>88</v>
      </c>
      <c r="E2" s="236" t="s">
        <v>90</v>
      </c>
      <c r="F2" s="236" t="s">
        <v>91</v>
      </c>
      <c r="G2" s="236" t="s">
        <v>5</v>
      </c>
      <c r="H2" s="236" t="s">
        <v>88</v>
      </c>
      <c r="I2" s="236" t="s">
        <v>92</v>
      </c>
      <c r="J2" s="236" t="s">
        <v>88</v>
      </c>
      <c r="K2" s="238" t="s">
        <v>93</v>
      </c>
      <c r="L2" s="236" t="s">
        <v>94</v>
      </c>
      <c r="M2" s="236" t="s">
        <v>95</v>
      </c>
      <c r="N2" s="239" t="s">
        <v>6</v>
      </c>
      <c r="O2" s="239" t="s">
        <v>97</v>
      </c>
      <c r="P2" s="239" t="s">
        <v>98</v>
      </c>
      <c r="Q2" s="240" t="s">
        <v>99</v>
      </c>
      <c r="R2" s="239" t="s">
        <v>100</v>
      </c>
      <c r="S2" s="239" t="s">
        <v>101</v>
      </c>
      <c r="T2" s="239" t="s">
        <v>102</v>
      </c>
      <c r="U2" s="239" t="s">
        <v>449</v>
      </c>
      <c r="V2" s="239" t="s">
        <v>104</v>
      </c>
      <c r="W2" s="239" t="s">
        <v>105</v>
      </c>
      <c r="X2" s="239" t="s">
        <v>106</v>
      </c>
      <c r="Y2" s="239" t="s">
        <v>107</v>
      </c>
      <c r="Z2" s="239" t="s">
        <v>108</v>
      </c>
      <c r="AA2" s="239" t="s">
        <v>109</v>
      </c>
      <c r="AB2" s="239" t="s">
        <v>110</v>
      </c>
      <c r="AC2" s="239" t="s">
        <v>7</v>
      </c>
      <c r="AD2" s="239" t="s">
        <v>111</v>
      </c>
      <c r="AE2" s="239" t="s">
        <v>112</v>
      </c>
    </row>
    <row r="3" spans="1:53" s="238" customFormat="1" ht="81" customHeight="1" x14ac:dyDescent="0.25">
      <c r="A3" s="236"/>
      <c r="B3" s="236"/>
      <c r="C3" s="622" t="s">
        <v>114</v>
      </c>
      <c r="D3" s="236"/>
      <c r="E3" s="586" t="s">
        <v>115</v>
      </c>
      <c r="F3" s="586" t="s">
        <v>116</v>
      </c>
      <c r="G3" s="623"/>
      <c r="H3" s="237"/>
      <c r="I3" s="570" t="s">
        <v>953</v>
      </c>
      <c r="J3" s="236"/>
      <c r="K3" s="425" t="s">
        <v>954</v>
      </c>
      <c r="L3" s="600">
        <v>1</v>
      </c>
      <c r="M3" s="236" t="s">
        <v>119</v>
      </c>
      <c r="N3" s="601" t="s">
        <v>955</v>
      </c>
      <c r="O3" s="601" t="s">
        <v>956</v>
      </c>
      <c r="P3" s="601" t="s">
        <v>957</v>
      </c>
      <c r="Q3" s="602">
        <v>41320</v>
      </c>
      <c r="R3" s="601"/>
      <c r="S3" s="601"/>
      <c r="T3" s="239"/>
      <c r="U3" s="239">
        <v>80</v>
      </c>
      <c r="V3" s="239"/>
      <c r="W3" s="239"/>
      <c r="X3" s="239"/>
      <c r="Y3" s="239"/>
      <c r="Z3" s="239">
        <v>80</v>
      </c>
      <c r="AA3" s="239"/>
      <c r="AB3" s="239"/>
      <c r="AC3" s="239" t="s">
        <v>120</v>
      </c>
      <c r="AD3" s="439"/>
      <c r="AE3" s="439"/>
    </row>
    <row r="4" spans="1:53" s="329" customFormat="1" ht="185.25" customHeight="1" x14ac:dyDescent="0.25">
      <c r="A4" s="624" t="s">
        <v>113</v>
      </c>
      <c r="B4" s="625" t="e">
        <f>+#REF!/#REF!</f>
        <v>#REF!</v>
      </c>
      <c r="C4" s="622"/>
      <c r="D4" s="626" t="e">
        <f>+#REF!/#REF!</f>
        <v>#REF!</v>
      </c>
      <c r="E4" s="586"/>
      <c r="F4" s="586"/>
      <c r="G4" s="623"/>
      <c r="H4" s="572" t="e">
        <f>+#REF!/#REF!</f>
        <v>#REF!</v>
      </c>
      <c r="I4" s="574"/>
      <c r="J4" s="573"/>
      <c r="K4" s="425" t="s">
        <v>958</v>
      </c>
      <c r="L4" s="603">
        <v>4</v>
      </c>
      <c r="M4" s="604">
        <v>1</v>
      </c>
      <c r="N4" s="601" t="s">
        <v>959</v>
      </c>
      <c r="O4" s="601" t="s">
        <v>960</v>
      </c>
      <c r="P4" s="601" t="s">
        <v>961</v>
      </c>
      <c r="R4" s="239"/>
      <c r="S4" s="239"/>
      <c r="T4" s="239">
        <v>0</v>
      </c>
      <c r="U4" s="239">
        <v>100</v>
      </c>
      <c r="V4" s="239"/>
      <c r="W4" s="239"/>
      <c r="X4" s="239"/>
      <c r="Y4" s="239"/>
      <c r="Z4" s="239">
        <v>100</v>
      </c>
      <c r="AA4" s="239"/>
      <c r="AB4" s="239"/>
      <c r="AC4" s="239" t="s">
        <v>120</v>
      </c>
      <c r="AD4" s="439"/>
      <c r="AE4" s="439"/>
    </row>
    <row r="5" spans="1:53" s="329" customFormat="1" ht="81" customHeight="1" x14ac:dyDescent="0.25">
      <c r="A5" s="624"/>
      <c r="B5" s="625"/>
      <c r="C5" s="622"/>
      <c r="D5" s="626"/>
      <c r="E5" s="627"/>
      <c r="F5" s="586"/>
      <c r="G5" s="623"/>
      <c r="H5" s="575"/>
      <c r="I5" s="586" t="s">
        <v>962</v>
      </c>
      <c r="J5" s="576"/>
      <c r="K5" s="425" t="s">
        <v>963</v>
      </c>
      <c r="L5" s="605">
        <v>2</v>
      </c>
      <c r="M5" s="606">
        <v>0</v>
      </c>
      <c r="N5" s="607" t="s">
        <v>964</v>
      </c>
      <c r="O5" s="601" t="s">
        <v>965</v>
      </c>
      <c r="P5" s="587" t="s">
        <v>966</v>
      </c>
      <c r="Q5" s="608"/>
      <c r="R5" s="239"/>
      <c r="S5" s="239"/>
      <c r="T5" s="239">
        <v>0</v>
      </c>
      <c r="U5" s="239">
        <v>100</v>
      </c>
      <c r="V5" s="239"/>
      <c r="W5" s="239"/>
      <c r="X5" s="239"/>
      <c r="Y5" s="239"/>
      <c r="Z5" s="239">
        <v>100</v>
      </c>
      <c r="AA5" s="239"/>
      <c r="AB5" s="239"/>
      <c r="AC5" s="239" t="s">
        <v>120</v>
      </c>
      <c r="AD5" s="439"/>
      <c r="AE5" s="439"/>
    </row>
    <row r="6" spans="1:53" s="329" customFormat="1" ht="81" customHeight="1" x14ac:dyDescent="0.25">
      <c r="A6" s="624"/>
      <c r="B6" s="625"/>
      <c r="C6" s="622"/>
      <c r="D6" s="626"/>
      <c r="E6" s="627"/>
      <c r="F6" s="627"/>
      <c r="G6" s="623"/>
      <c r="H6" s="575"/>
      <c r="I6" s="570"/>
      <c r="J6" s="577"/>
      <c r="K6" s="588"/>
      <c r="L6" s="609"/>
      <c r="M6" s="610"/>
      <c r="N6" s="611"/>
      <c r="O6" s="612" t="s">
        <v>967</v>
      </c>
      <c r="P6" s="613" t="s">
        <v>968</v>
      </c>
      <c r="Q6" s="614"/>
      <c r="R6" s="239"/>
      <c r="S6" s="239"/>
      <c r="T6" s="239"/>
      <c r="U6" s="239"/>
      <c r="V6" s="239"/>
      <c r="W6" s="239"/>
      <c r="X6" s="239"/>
      <c r="Y6" s="239"/>
      <c r="Z6" s="239"/>
      <c r="AA6" s="239"/>
      <c r="AB6" s="239"/>
      <c r="AC6" s="239"/>
      <c r="AD6" s="439"/>
      <c r="AE6" s="439"/>
    </row>
    <row r="7" spans="1:53" s="329" customFormat="1" ht="81" customHeight="1" x14ac:dyDescent="0.25">
      <c r="A7" s="624"/>
      <c r="B7" s="625"/>
      <c r="C7" s="622"/>
      <c r="D7" s="626"/>
      <c r="E7" s="627"/>
      <c r="F7" s="627"/>
      <c r="G7" s="623"/>
      <c r="H7" s="575"/>
      <c r="I7" s="588" t="s">
        <v>969</v>
      </c>
      <c r="J7" s="576"/>
      <c r="K7" s="588"/>
      <c r="L7" s="605"/>
      <c r="M7" s="606"/>
      <c r="N7" s="615" t="s">
        <v>970</v>
      </c>
      <c r="O7" s="612" t="s">
        <v>971</v>
      </c>
      <c r="P7" s="612" t="s">
        <v>972</v>
      </c>
      <c r="Q7" s="614"/>
      <c r="R7" s="239"/>
      <c r="S7" s="239"/>
      <c r="T7" s="239"/>
      <c r="U7" s="239"/>
      <c r="V7" s="239"/>
      <c r="W7" s="239"/>
      <c r="X7" s="239"/>
      <c r="Y7" s="239"/>
      <c r="Z7" s="239"/>
      <c r="AA7" s="239"/>
      <c r="AB7" s="239"/>
      <c r="AC7" s="239"/>
      <c r="AD7" s="439"/>
      <c r="AE7" s="439"/>
    </row>
    <row r="8" spans="1:53" s="329" customFormat="1" ht="81" customHeight="1" x14ac:dyDescent="0.25">
      <c r="A8" s="624"/>
      <c r="B8" s="625"/>
      <c r="C8" s="622"/>
      <c r="D8" s="626"/>
      <c r="E8" s="627"/>
      <c r="F8" s="627"/>
      <c r="G8" s="623"/>
      <c r="H8" s="575"/>
      <c r="I8" s="570" t="s">
        <v>973</v>
      </c>
      <c r="J8" s="573"/>
      <c r="K8" s="425"/>
      <c r="L8" s="603"/>
      <c r="M8" s="616"/>
      <c r="N8" s="328" t="s">
        <v>974</v>
      </c>
      <c r="O8" s="601" t="s">
        <v>975</v>
      </c>
      <c r="P8" s="587" t="s">
        <v>976</v>
      </c>
      <c r="Q8" s="614"/>
      <c r="R8" s="239"/>
      <c r="S8" s="239"/>
      <c r="T8" s="239"/>
      <c r="U8" s="239"/>
      <c r="V8" s="239"/>
      <c r="W8" s="239"/>
      <c r="X8" s="239"/>
      <c r="Y8" s="239"/>
      <c r="Z8" s="239"/>
      <c r="AA8" s="239"/>
      <c r="AB8" s="239"/>
      <c r="AC8" s="239"/>
      <c r="AD8" s="439"/>
      <c r="AE8" s="439"/>
    </row>
    <row r="9" spans="1:53" s="329" customFormat="1" ht="81" customHeight="1" x14ac:dyDescent="0.25">
      <c r="A9" s="624"/>
      <c r="B9" s="625"/>
      <c r="C9" s="622"/>
      <c r="D9" s="626"/>
      <c r="E9" s="627"/>
      <c r="F9" s="627"/>
      <c r="G9" s="623"/>
      <c r="H9" s="575"/>
      <c r="I9" s="574"/>
      <c r="J9" s="573"/>
      <c r="K9" s="425"/>
      <c r="L9" s="603"/>
      <c r="M9" s="617"/>
      <c r="N9" s="328" t="s">
        <v>974</v>
      </c>
      <c r="O9" s="601" t="s">
        <v>977</v>
      </c>
      <c r="P9" s="601" t="s">
        <v>978</v>
      </c>
      <c r="Q9" s="614"/>
      <c r="R9" s="239"/>
      <c r="S9" s="239"/>
      <c r="T9" s="239"/>
      <c r="U9" s="239"/>
      <c r="V9" s="239"/>
      <c r="W9" s="239"/>
      <c r="X9" s="239"/>
      <c r="Y9" s="239"/>
      <c r="Z9" s="239"/>
      <c r="AA9" s="239"/>
      <c r="AB9" s="239"/>
      <c r="AC9" s="239"/>
      <c r="AD9" s="439"/>
      <c r="AE9" s="439"/>
    </row>
    <row r="10" spans="1:53" s="329" customFormat="1" ht="81" customHeight="1" x14ac:dyDescent="0.25">
      <c r="A10" s="434"/>
      <c r="B10" s="628"/>
      <c r="C10" s="450"/>
      <c r="D10" s="629"/>
      <c r="E10" s="627"/>
      <c r="F10" s="627"/>
      <c r="G10" s="236"/>
      <c r="H10" s="578"/>
      <c r="I10" s="570" t="s">
        <v>979</v>
      </c>
      <c r="J10" s="573"/>
      <c r="K10" s="425"/>
      <c r="L10" s="603"/>
      <c r="M10" s="618"/>
      <c r="N10" s="328" t="s">
        <v>980</v>
      </c>
      <c r="O10" s="601" t="s">
        <v>981</v>
      </c>
      <c r="P10" s="587" t="s">
        <v>982</v>
      </c>
      <c r="Q10" s="614"/>
      <c r="R10" s="239"/>
      <c r="S10" s="239"/>
      <c r="T10" s="239"/>
      <c r="U10" s="239"/>
      <c r="V10" s="239"/>
      <c r="W10" s="239"/>
      <c r="X10" s="239"/>
      <c r="Y10" s="239"/>
      <c r="Z10" s="239"/>
      <c r="AA10" s="239"/>
      <c r="AB10" s="239"/>
      <c r="AC10" s="239"/>
      <c r="AD10" s="439"/>
      <c r="AE10" s="439"/>
    </row>
    <row r="11" spans="1:53" s="329" customFormat="1" ht="81" customHeight="1" x14ac:dyDescent="0.25">
      <c r="A11" s="434"/>
      <c r="B11" s="628"/>
      <c r="C11" s="450"/>
      <c r="D11" s="629"/>
      <c r="E11" s="627"/>
      <c r="F11" s="627"/>
      <c r="G11" s="236"/>
      <c r="H11" s="578"/>
      <c r="I11" s="571"/>
      <c r="J11" s="573"/>
      <c r="K11" s="425"/>
      <c r="L11" s="603"/>
      <c r="M11" s="618"/>
      <c r="N11" s="328" t="s">
        <v>980</v>
      </c>
      <c r="O11" s="601" t="s">
        <v>983</v>
      </c>
      <c r="P11" s="425" t="s">
        <v>984</v>
      </c>
      <c r="Q11" s="614"/>
      <c r="R11" s="239"/>
      <c r="S11" s="239"/>
      <c r="T11" s="239"/>
      <c r="U11" s="239"/>
      <c r="V11" s="239"/>
      <c r="W11" s="239"/>
      <c r="X11" s="239"/>
      <c r="Y11" s="239"/>
      <c r="Z11" s="239"/>
      <c r="AA11" s="239"/>
      <c r="AB11" s="239"/>
      <c r="AC11" s="239"/>
      <c r="AD11" s="439"/>
      <c r="AE11" s="439"/>
    </row>
    <row r="12" spans="1:53" s="329" customFormat="1" ht="81" customHeight="1" x14ac:dyDescent="0.25">
      <c r="A12" s="434"/>
      <c r="B12" s="628"/>
      <c r="C12" s="450"/>
      <c r="D12" s="629"/>
      <c r="E12" s="627"/>
      <c r="F12" s="627"/>
      <c r="G12" s="236"/>
      <c r="H12" s="578"/>
      <c r="I12" s="571"/>
      <c r="J12" s="573"/>
      <c r="K12" s="425"/>
      <c r="L12" s="603"/>
      <c r="M12" s="618"/>
      <c r="N12" s="607" t="s">
        <v>985</v>
      </c>
      <c r="O12" s="601" t="s">
        <v>986</v>
      </c>
      <c r="P12" s="601" t="s">
        <v>987</v>
      </c>
      <c r="Q12" s="614"/>
      <c r="R12" s="239"/>
      <c r="S12" s="239"/>
      <c r="T12" s="239"/>
      <c r="U12" s="239"/>
      <c r="V12" s="239"/>
      <c r="W12" s="239"/>
      <c r="X12" s="239"/>
      <c r="Y12" s="239"/>
      <c r="Z12" s="239"/>
      <c r="AA12" s="239"/>
      <c r="AB12" s="239"/>
      <c r="AC12" s="239"/>
      <c r="AD12" s="439"/>
      <c r="AE12" s="439"/>
    </row>
    <row r="13" spans="1:53" s="329" customFormat="1" ht="81" customHeight="1" x14ac:dyDescent="0.25">
      <c r="A13" s="434"/>
      <c r="B13" s="628"/>
      <c r="C13" s="450"/>
      <c r="D13" s="629"/>
      <c r="E13" s="627"/>
      <c r="F13" s="627"/>
      <c r="G13" s="236"/>
      <c r="H13" s="578"/>
      <c r="I13" s="571"/>
      <c r="J13" s="573"/>
      <c r="K13" s="425"/>
      <c r="L13" s="603"/>
      <c r="M13" s="618"/>
      <c r="N13" s="611"/>
      <c r="O13" s="601" t="s">
        <v>988</v>
      </c>
      <c r="P13" s="601" t="s">
        <v>989</v>
      </c>
      <c r="Q13" s="614"/>
      <c r="R13" s="239"/>
      <c r="S13" s="239"/>
      <c r="T13" s="239"/>
      <c r="U13" s="239"/>
      <c r="V13" s="239"/>
      <c r="W13" s="239"/>
      <c r="X13" s="239"/>
      <c r="Y13" s="239"/>
      <c r="Z13" s="239"/>
      <c r="AA13" s="239"/>
      <c r="AB13" s="239"/>
      <c r="AC13" s="239"/>
      <c r="AD13" s="439"/>
      <c r="AE13" s="439"/>
    </row>
    <row r="14" spans="1:53" s="329" customFormat="1" ht="81" customHeight="1" x14ac:dyDescent="0.25">
      <c r="A14" s="434"/>
      <c r="B14" s="628"/>
      <c r="C14" s="450"/>
      <c r="D14" s="629"/>
      <c r="E14" s="627"/>
      <c r="F14" s="627"/>
      <c r="G14" s="236"/>
      <c r="H14" s="578"/>
      <c r="I14" s="574"/>
      <c r="J14" s="573"/>
      <c r="K14" s="425"/>
      <c r="L14" s="603"/>
      <c r="M14" s="618"/>
      <c r="N14" s="619"/>
      <c r="O14" s="601" t="s">
        <v>990</v>
      </c>
      <c r="P14" s="601" t="s">
        <v>991</v>
      </c>
      <c r="Q14" s="614"/>
      <c r="R14" s="239"/>
      <c r="S14" s="239"/>
      <c r="T14" s="239"/>
      <c r="U14" s="239"/>
      <c r="V14" s="239"/>
      <c r="W14" s="239"/>
      <c r="X14" s="239"/>
      <c r="Y14" s="239"/>
      <c r="Z14" s="239"/>
      <c r="AA14" s="239"/>
      <c r="AB14" s="239"/>
      <c r="AC14" s="239"/>
      <c r="AD14" s="439"/>
      <c r="AE14" s="439"/>
    </row>
    <row r="15" spans="1:53" s="620" customFormat="1" x14ac:dyDescent="0.25">
      <c r="A15" s="579"/>
      <c r="B15" s="580"/>
      <c r="C15" s="579"/>
      <c r="D15" s="581"/>
      <c r="E15" s="581"/>
      <c r="F15" s="581"/>
      <c r="G15" s="582"/>
      <c r="H15" s="589"/>
      <c r="I15" s="583"/>
      <c r="K15" s="440"/>
      <c r="L15" s="585"/>
      <c r="M15" s="440"/>
      <c r="N15" s="440"/>
      <c r="O15" s="440"/>
      <c r="P15" s="440"/>
      <c r="Q15" s="621"/>
      <c r="R15" s="440"/>
      <c r="S15" s="440"/>
      <c r="T15" s="440"/>
      <c r="U15" s="440"/>
      <c r="V15" s="440"/>
      <c r="W15" s="440"/>
      <c r="X15" s="440"/>
      <c r="Y15" s="440"/>
      <c r="Z15" s="440"/>
      <c r="AA15" s="440"/>
      <c r="AB15" s="440"/>
      <c r="AC15" s="440"/>
      <c r="AD15" s="584"/>
      <c r="AE15" s="584"/>
      <c r="AF15" s="247"/>
      <c r="AG15" s="247"/>
      <c r="AH15" s="247"/>
      <c r="AI15" s="247"/>
      <c r="AJ15" s="247"/>
      <c r="AK15" s="247"/>
      <c r="AL15" s="247"/>
      <c r="AM15" s="247"/>
      <c r="AN15" s="247"/>
      <c r="AO15" s="247"/>
      <c r="AP15" s="247"/>
      <c r="AQ15" s="247"/>
      <c r="AR15" s="247"/>
      <c r="AS15" s="247"/>
      <c r="AT15" s="247"/>
      <c r="AU15" s="247"/>
      <c r="AV15" s="247"/>
      <c r="AW15" s="247"/>
      <c r="AX15" s="247"/>
      <c r="AY15" s="247"/>
      <c r="AZ15" s="247"/>
      <c r="BA15" s="247"/>
    </row>
  </sheetData>
  <mergeCells count="19">
    <mergeCell ref="N5:N6"/>
    <mergeCell ref="I8:I9"/>
    <mergeCell ref="M8:M9"/>
    <mergeCell ref="I10:I14"/>
    <mergeCell ref="N12:N14"/>
    <mergeCell ref="C3:C9"/>
    <mergeCell ref="E3:E4"/>
    <mergeCell ref="F3:F5"/>
    <mergeCell ref="G3:G9"/>
    <mergeCell ref="I3:I4"/>
    <mergeCell ref="A4:A9"/>
    <mergeCell ref="B4:B9"/>
    <mergeCell ref="D4:D9"/>
    <mergeCell ref="H4:H9"/>
    <mergeCell ref="I5:I6"/>
    <mergeCell ref="K1:M1"/>
    <mergeCell ref="S1:AB1"/>
    <mergeCell ref="AC1:AE1"/>
    <mergeCell ref="A1:F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sqref="A1:C1"/>
    </sheetView>
  </sheetViews>
  <sheetFormatPr baseColWidth="10" defaultRowHeight="15" x14ac:dyDescent="0.25"/>
  <cols>
    <col min="1" max="1" width="41.28515625" customWidth="1"/>
    <col min="2" max="2" width="59.42578125" customWidth="1"/>
    <col min="3" max="3" width="18.140625" style="639" customWidth="1"/>
  </cols>
  <sheetData>
    <row r="1" spans="1:3" x14ac:dyDescent="0.25">
      <c r="A1" s="325" t="s">
        <v>1013</v>
      </c>
      <c r="B1" s="325"/>
      <c r="C1" s="325"/>
    </row>
    <row r="2" spans="1:3" x14ac:dyDescent="0.25">
      <c r="A2" s="633" t="s">
        <v>1000</v>
      </c>
      <c r="B2" s="633" t="s">
        <v>998</v>
      </c>
      <c r="C2" s="640" t="s">
        <v>225</v>
      </c>
    </row>
    <row r="3" spans="1:3" ht="15.75" customHeight="1" thickBot="1" x14ac:dyDescent="0.3">
      <c r="A3" s="636" t="s">
        <v>999</v>
      </c>
      <c r="B3" s="634" t="s">
        <v>993</v>
      </c>
      <c r="C3" s="641">
        <v>350000000</v>
      </c>
    </row>
    <row r="4" spans="1:3" x14ac:dyDescent="0.25">
      <c r="A4" s="637"/>
      <c r="B4" s="634" t="s">
        <v>994</v>
      </c>
      <c r="C4" s="642">
        <v>50000000</v>
      </c>
    </row>
    <row r="5" spans="1:3" ht="15.75" thickBot="1" x14ac:dyDescent="0.3">
      <c r="A5" s="637"/>
      <c r="B5" s="634" t="s">
        <v>995</v>
      </c>
      <c r="C5" s="643">
        <v>100000000</v>
      </c>
    </row>
    <row r="6" spans="1:3" ht="15.75" thickBot="1" x14ac:dyDescent="0.3">
      <c r="A6" s="637"/>
      <c r="B6" s="634" t="s">
        <v>996</v>
      </c>
      <c r="C6" s="643">
        <v>30000000</v>
      </c>
    </row>
    <row r="7" spans="1:3" ht="23.25" thickBot="1" x14ac:dyDescent="0.3">
      <c r="A7" s="637"/>
      <c r="B7" s="634" t="s">
        <v>997</v>
      </c>
      <c r="C7" s="643">
        <v>70000000</v>
      </c>
    </row>
    <row r="8" spans="1:3" ht="22.5" x14ac:dyDescent="0.25">
      <c r="A8" s="637"/>
      <c r="B8" s="634" t="s">
        <v>1001</v>
      </c>
      <c r="C8" s="644">
        <v>62000000</v>
      </c>
    </row>
    <row r="9" spans="1:3" x14ac:dyDescent="0.25">
      <c r="A9" s="638"/>
      <c r="B9" s="634" t="s">
        <v>1002</v>
      </c>
      <c r="C9" s="644">
        <v>80000000</v>
      </c>
    </row>
    <row r="10" spans="1:3" ht="15" customHeight="1" x14ac:dyDescent="0.25">
      <c r="A10" s="635" t="s">
        <v>1003</v>
      </c>
      <c r="B10" s="634" t="s">
        <v>1004</v>
      </c>
      <c r="C10" s="644">
        <v>406200000</v>
      </c>
    </row>
    <row r="11" spans="1:3" x14ac:dyDescent="0.25">
      <c r="A11" s="635"/>
      <c r="B11" s="634" t="s">
        <v>1005</v>
      </c>
      <c r="C11" s="644"/>
    </row>
    <row r="12" spans="1:3" ht="45" x14ac:dyDescent="0.25">
      <c r="A12" s="635"/>
      <c r="B12" s="634" t="s">
        <v>1006</v>
      </c>
      <c r="C12" s="644"/>
    </row>
    <row r="13" spans="1:3" ht="45" x14ac:dyDescent="0.25">
      <c r="A13" s="635"/>
      <c r="B13" s="634" t="s">
        <v>1007</v>
      </c>
      <c r="C13" s="644"/>
    </row>
    <row r="14" spans="1:3" ht="22.5" x14ac:dyDescent="0.25">
      <c r="A14" s="634" t="s">
        <v>1008</v>
      </c>
      <c r="B14" s="407"/>
      <c r="C14" s="644">
        <v>459300000</v>
      </c>
    </row>
    <row r="15" spans="1:3" ht="22.5" x14ac:dyDescent="0.25">
      <c r="A15" s="634" t="s">
        <v>1009</v>
      </c>
      <c r="B15" s="407"/>
      <c r="C15" s="644">
        <v>400000000</v>
      </c>
    </row>
    <row r="16" spans="1:3" ht="33.75" x14ac:dyDescent="0.25">
      <c r="A16" s="634" t="s">
        <v>1010</v>
      </c>
      <c r="B16" s="407"/>
      <c r="C16" s="644">
        <v>618000000</v>
      </c>
    </row>
    <row r="17" spans="1:3" x14ac:dyDescent="0.25">
      <c r="A17" s="634" t="s">
        <v>1011</v>
      </c>
      <c r="B17" s="407"/>
      <c r="C17" s="644">
        <v>449665000</v>
      </c>
    </row>
    <row r="18" spans="1:3" x14ac:dyDescent="0.25">
      <c r="A18" s="634" t="s">
        <v>1012</v>
      </c>
      <c r="B18" s="407"/>
      <c r="C18" s="644">
        <v>30000000000</v>
      </c>
    </row>
    <row r="19" spans="1:3" x14ac:dyDescent="0.25">
      <c r="A19" s="632"/>
    </row>
  </sheetData>
  <mergeCells count="3">
    <mergeCell ref="A1:C1"/>
    <mergeCell ref="A10:A13"/>
    <mergeCell ref="A3:A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11"/>
  <sheetViews>
    <sheetView workbookViewId="0">
      <selection activeCell="G3" sqref="G3"/>
    </sheetView>
  </sheetViews>
  <sheetFormatPr baseColWidth="10" defaultRowHeight="15" x14ac:dyDescent="0.25"/>
  <cols>
    <col min="1" max="1" width="11.42578125" style="473"/>
    <col min="2" max="2" width="12.42578125" style="473" customWidth="1"/>
    <col min="3" max="16384" width="11.42578125" style="473"/>
  </cols>
  <sheetData>
    <row r="1" spans="1:42" x14ac:dyDescent="0.25">
      <c r="A1" s="325" t="s">
        <v>1087</v>
      </c>
      <c r="B1" s="325"/>
      <c r="C1" s="325"/>
    </row>
    <row r="2" spans="1:42" ht="51" x14ac:dyDescent="0.25">
      <c r="A2" s="645" t="s">
        <v>87</v>
      </c>
      <c r="B2" s="645" t="s">
        <v>89</v>
      </c>
      <c r="C2" s="645" t="s">
        <v>90</v>
      </c>
      <c r="D2" s="645" t="s">
        <v>91</v>
      </c>
      <c r="E2" s="645" t="s">
        <v>5</v>
      </c>
      <c r="F2" s="645" t="s">
        <v>92</v>
      </c>
      <c r="G2" s="646" t="s">
        <v>93</v>
      </c>
      <c r="H2" s="645" t="s">
        <v>94</v>
      </c>
      <c r="I2" s="645" t="s">
        <v>95</v>
      </c>
      <c r="J2" s="647" t="s">
        <v>6</v>
      </c>
      <c r="K2" s="647" t="s">
        <v>97</v>
      </c>
      <c r="L2" s="647" t="s">
        <v>98</v>
      </c>
      <c r="M2" s="647" t="s">
        <v>99</v>
      </c>
      <c r="N2" s="647" t="s">
        <v>100</v>
      </c>
      <c r="O2" s="647" t="s">
        <v>101</v>
      </c>
      <c r="P2" s="647" t="s">
        <v>449</v>
      </c>
      <c r="Q2" s="647" t="s">
        <v>104</v>
      </c>
      <c r="R2" s="647" t="s">
        <v>105</v>
      </c>
      <c r="S2" s="647" t="s">
        <v>106</v>
      </c>
      <c r="T2" s="647" t="s">
        <v>107</v>
      </c>
      <c r="U2" s="647" t="s">
        <v>108</v>
      </c>
      <c r="V2" s="647" t="s">
        <v>109</v>
      </c>
      <c r="W2" s="647" t="s">
        <v>110</v>
      </c>
      <c r="X2" s="648" t="s">
        <v>7</v>
      </c>
      <c r="Y2" s="648" t="s">
        <v>111</v>
      </c>
      <c r="Z2" s="648" t="s">
        <v>112</v>
      </c>
      <c r="AA2" s="645"/>
      <c r="AB2" s="647" t="s">
        <v>6</v>
      </c>
      <c r="AC2" s="647" t="s">
        <v>97</v>
      </c>
      <c r="AD2" s="647" t="s">
        <v>98</v>
      </c>
      <c r="AE2" s="647" t="s">
        <v>99</v>
      </c>
      <c r="AF2" s="647" t="s">
        <v>100</v>
      </c>
      <c r="AG2" s="647" t="s">
        <v>101</v>
      </c>
      <c r="AH2" s="647" t="s">
        <v>103</v>
      </c>
      <c r="AI2" s="647" t="s">
        <v>104</v>
      </c>
      <c r="AJ2" s="647" t="s">
        <v>105</v>
      </c>
      <c r="AK2" s="647" t="s">
        <v>106</v>
      </c>
      <c r="AL2" s="647" t="s">
        <v>107</v>
      </c>
      <c r="AM2" s="647" t="s">
        <v>108</v>
      </c>
      <c r="AN2" s="647" t="s">
        <v>109</v>
      </c>
      <c r="AO2" s="647" t="s">
        <v>110</v>
      </c>
      <c r="AP2" s="648" t="s">
        <v>7</v>
      </c>
    </row>
    <row r="3" spans="1:42" ht="331.5" x14ac:dyDescent="0.25">
      <c r="A3" s="649" t="s">
        <v>1014</v>
      </c>
      <c r="B3" s="649" t="s">
        <v>1015</v>
      </c>
      <c r="C3" s="649" t="s">
        <v>1016</v>
      </c>
      <c r="D3" s="649" t="s">
        <v>1017</v>
      </c>
      <c r="E3" s="645"/>
      <c r="F3" s="466" t="s">
        <v>1018</v>
      </c>
      <c r="G3" s="467" t="str">
        <f>+'[3]METAS (2)'!$I$6</f>
        <v xml:space="preserve">Un Programa de difusión, capacitación y promoción de Derechos Humanos y Derecho Internacional desarrollado e implementado. </v>
      </c>
      <c r="H3" s="650">
        <v>1</v>
      </c>
      <c r="I3" s="651">
        <v>0.25</v>
      </c>
      <c r="J3" s="647" t="s">
        <v>1019</v>
      </c>
      <c r="K3" s="647" t="s">
        <v>1020</v>
      </c>
      <c r="L3" s="647" t="s">
        <v>1021</v>
      </c>
      <c r="M3" s="652">
        <v>41179</v>
      </c>
      <c r="N3" s="647">
        <v>1</v>
      </c>
      <c r="O3" s="647" t="s">
        <v>1022</v>
      </c>
      <c r="P3" s="653">
        <v>22252000</v>
      </c>
      <c r="Q3" s="654">
        <v>1</v>
      </c>
      <c r="R3" s="647"/>
      <c r="S3" s="647"/>
      <c r="T3" s="647"/>
      <c r="U3" s="647"/>
      <c r="V3" s="647"/>
      <c r="W3" s="647"/>
      <c r="X3" s="648" t="s">
        <v>1023</v>
      </c>
      <c r="Y3" s="648" t="s">
        <v>1024</v>
      </c>
      <c r="Z3" s="648" t="s">
        <v>1025</v>
      </c>
      <c r="AA3" s="651">
        <v>0.25</v>
      </c>
      <c r="AB3" s="647" t="s">
        <v>1026</v>
      </c>
      <c r="AC3" s="647" t="s">
        <v>1027</v>
      </c>
      <c r="AD3" s="647" t="s">
        <v>1028</v>
      </c>
      <c r="AE3" s="652">
        <v>41608</v>
      </c>
      <c r="AF3" s="647">
        <v>20</v>
      </c>
      <c r="AG3" s="647" t="s">
        <v>1022</v>
      </c>
      <c r="AH3" s="653">
        <v>100000000</v>
      </c>
      <c r="AI3" s="654">
        <v>0.8</v>
      </c>
      <c r="AJ3" s="655"/>
      <c r="AK3" s="655">
        <v>0.2</v>
      </c>
      <c r="AL3" s="655"/>
      <c r="AM3" s="655"/>
      <c r="AN3" s="655"/>
      <c r="AO3" s="655"/>
      <c r="AP3" s="648" t="s">
        <v>1025</v>
      </c>
    </row>
    <row r="4" spans="1:42" ht="178.5" x14ac:dyDescent="0.25">
      <c r="A4" s="656"/>
      <c r="B4" s="656"/>
      <c r="C4" s="657"/>
      <c r="D4" s="657"/>
      <c r="E4" s="645"/>
      <c r="F4" s="467" t="s">
        <v>1029</v>
      </c>
      <c r="G4" s="467" t="s">
        <v>1030</v>
      </c>
      <c r="H4" s="650">
        <v>500</v>
      </c>
      <c r="I4" s="651">
        <v>0</v>
      </c>
      <c r="J4" s="647"/>
      <c r="K4" s="647"/>
      <c r="L4" s="647"/>
      <c r="M4" s="647"/>
      <c r="N4" s="647"/>
      <c r="O4" s="647"/>
      <c r="P4" s="653">
        <v>0</v>
      </c>
      <c r="Q4" s="658"/>
      <c r="R4" s="647"/>
      <c r="S4" s="647"/>
      <c r="T4" s="647"/>
      <c r="U4" s="647"/>
      <c r="V4" s="647"/>
      <c r="W4" s="647"/>
      <c r="X4" s="648" t="s">
        <v>1025</v>
      </c>
      <c r="Y4" s="648" t="s">
        <v>1024</v>
      </c>
      <c r="Z4" s="648" t="s">
        <v>1025</v>
      </c>
      <c r="AA4" s="651">
        <v>250</v>
      </c>
      <c r="AB4" s="647" t="s">
        <v>1026</v>
      </c>
      <c r="AC4" s="647" t="s">
        <v>1031</v>
      </c>
      <c r="AD4" s="647" t="s">
        <v>1032</v>
      </c>
      <c r="AE4" s="652">
        <v>41608</v>
      </c>
      <c r="AF4" s="647">
        <v>5</v>
      </c>
      <c r="AG4" s="647" t="s">
        <v>1022</v>
      </c>
      <c r="AH4" s="653">
        <v>80000000</v>
      </c>
      <c r="AI4" s="658">
        <v>80</v>
      </c>
      <c r="AJ4" s="653"/>
      <c r="AK4" s="653">
        <v>20</v>
      </c>
      <c r="AL4" s="653"/>
      <c r="AM4" s="653"/>
      <c r="AN4" s="653"/>
      <c r="AO4" s="653"/>
      <c r="AP4" s="648" t="s">
        <v>1025</v>
      </c>
    </row>
    <row r="5" spans="1:42" ht="331.5" x14ac:dyDescent="0.25">
      <c r="A5" s="656"/>
      <c r="B5" s="656"/>
      <c r="C5" s="649" t="s">
        <v>1033</v>
      </c>
      <c r="D5" s="645" t="s">
        <v>1034</v>
      </c>
      <c r="E5" s="645"/>
      <c r="F5" s="467" t="s">
        <v>1035</v>
      </c>
      <c r="G5" s="467" t="s">
        <v>1036</v>
      </c>
      <c r="H5" s="650">
        <v>1</v>
      </c>
      <c r="I5" s="651">
        <v>0.25</v>
      </c>
      <c r="J5" s="647" t="s">
        <v>1019</v>
      </c>
      <c r="K5" s="647" t="s">
        <v>1037</v>
      </c>
      <c r="L5" s="647" t="s">
        <v>1038</v>
      </c>
      <c r="M5" s="652">
        <v>41209</v>
      </c>
      <c r="N5" s="647">
        <v>1</v>
      </c>
      <c r="O5" s="647" t="s">
        <v>1022</v>
      </c>
      <c r="P5" s="653">
        <v>4250000</v>
      </c>
      <c r="Q5" s="654">
        <v>1</v>
      </c>
      <c r="R5" s="647"/>
      <c r="S5" s="647"/>
      <c r="T5" s="647"/>
      <c r="U5" s="647"/>
      <c r="V5" s="647"/>
      <c r="W5" s="647"/>
      <c r="X5" s="648" t="s">
        <v>1025</v>
      </c>
      <c r="Y5" s="648" t="s">
        <v>1024</v>
      </c>
      <c r="Z5" s="648" t="s">
        <v>1025</v>
      </c>
      <c r="AA5" s="651">
        <v>0.25</v>
      </c>
      <c r="AB5" s="647" t="s">
        <v>1039</v>
      </c>
      <c r="AC5" s="647" t="s">
        <v>1040</v>
      </c>
      <c r="AD5" s="647" t="s">
        <v>1041</v>
      </c>
      <c r="AE5" s="652">
        <v>41593</v>
      </c>
      <c r="AF5" s="647">
        <v>25</v>
      </c>
      <c r="AG5" s="647" t="s">
        <v>1022</v>
      </c>
      <c r="AH5" s="653">
        <v>80000000</v>
      </c>
      <c r="AI5" s="658">
        <v>80</v>
      </c>
      <c r="AJ5" s="659"/>
      <c r="AK5" s="659">
        <v>20</v>
      </c>
      <c r="AL5" s="659"/>
      <c r="AM5" s="659"/>
      <c r="AN5" s="659"/>
      <c r="AO5" s="659"/>
      <c r="AP5" s="648" t="s">
        <v>1025</v>
      </c>
    </row>
    <row r="6" spans="1:42" ht="156.75" x14ac:dyDescent="0.25">
      <c r="A6" s="656"/>
      <c r="B6" s="656"/>
      <c r="C6" s="656"/>
      <c r="D6" s="645"/>
      <c r="E6" s="645"/>
      <c r="F6" s="467" t="s">
        <v>1042</v>
      </c>
      <c r="G6" s="467" t="s">
        <v>1043</v>
      </c>
      <c r="H6" s="650">
        <v>1</v>
      </c>
      <c r="I6" s="651">
        <v>0</v>
      </c>
      <c r="J6" s="647"/>
      <c r="K6" s="647"/>
      <c r="L6" s="647"/>
      <c r="M6" s="647"/>
      <c r="N6" s="647"/>
      <c r="O6" s="647"/>
      <c r="P6" s="653">
        <v>0</v>
      </c>
      <c r="Q6" s="658"/>
      <c r="R6" s="647"/>
      <c r="S6" s="647"/>
      <c r="T6" s="647"/>
      <c r="U6" s="647"/>
      <c r="V6" s="647"/>
      <c r="W6" s="647"/>
      <c r="X6" s="648" t="s">
        <v>1024</v>
      </c>
      <c r="Y6" s="648" t="s">
        <v>1024</v>
      </c>
      <c r="Z6" s="648" t="s">
        <v>1024</v>
      </c>
      <c r="AA6" s="651">
        <v>0.4</v>
      </c>
      <c r="AB6" s="647" t="s">
        <v>1044</v>
      </c>
      <c r="AC6" s="647" t="s">
        <v>1045</v>
      </c>
      <c r="AD6" s="647" t="s">
        <v>1046</v>
      </c>
      <c r="AE6" s="652">
        <v>41623</v>
      </c>
      <c r="AF6" s="647">
        <v>10</v>
      </c>
      <c r="AG6" s="647" t="s">
        <v>1022</v>
      </c>
      <c r="AH6" s="653">
        <v>80000000</v>
      </c>
      <c r="AI6" s="658">
        <v>80</v>
      </c>
      <c r="AJ6" s="653"/>
      <c r="AK6" s="653">
        <v>20</v>
      </c>
      <c r="AL6" s="653"/>
      <c r="AM6" s="653"/>
      <c r="AN6" s="653"/>
      <c r="AO6" s="653"/>
      <c r="AP6" s="647" t="s">
        <v>1024</v>
      </c>
    </row>
    <row r="7" spans="1:42" ht="331.5" x14ac:dyDescent="0.25">
      <c r="A7" s="656"/>
      <c r="B7" s="656"/>
      <c r="C7" s="657"/>
      <c r="D7" s="645" t="s">
        <v>1047</v>
      </c>
      <c r="E7" s="645"/>
      <c r="F7" s="467" t="s">
        <v>1048</v>
      </c>
      <c r="G7" s="467" t="s">
        <v>1049</v>
      </c>
      <c r="H7" s="650">
        <v>1</v>
      </c>
      <c r="I7" s="651">
        <v>0.2</v>
      </c>
      <c r="J7" s="647" t="s">
        <v>1019</v>
      </c>
      <c r="K7" s="647" t="s">
        <v>1050</v>
      </c>
      <c r="L7" s="647" t="s">
        <v>1051</v>
      </c>
      <c r="M7" s="652">
        <v>41257</v>
      </c>
      <c r="N7" s="647">
        <v>4</v>
      </c>
      <c r="O7" s="647" t="s">
        <v>1022</v>
      </c>
      <c r="P7" s="653">
        <v>12060000</v>
      </c>
      <c r="Q7" s="658">
        <v>100</v>
      </c>
      <c r="R7" s="647"/>
      <c r="S7" s="647"/>
      <c r="T7" s="647"/>
      <c r="U7" s="647"/>
      <c r="V7" s="647"/>
      <c r="W7" s="647"/>
      <c r="X7" s="648" t="s">
        <v>1024</v>
      </c>
      <c r="Y7" s="648" t="s">
        <v>1024</v>
      </c>
      <c r="Z7" s="648" t="s">
        <v>1052</v>
      </c>
      <c r="AA7" s="651">
        <v>0.4</v>
      </c>
      <c r="AB7" s="647" t="s">
        <v>1053</v>
      </c>
      <c r="AC7" s="647" t="s">
        <v>1054</v>
      </c>
      <c r="AD7" s="647" t="s">
        <v>1055</v>
      </c>
      <c r="AE7" s="652">
        <v>41639</v>
      </c>
      <c r="AF7" s="647">
        <v>10</v>
      </c>
      <c r="AG7" s="647" t="s">
        <v>1022</v>
      </c>
      <c r="AH7" s="653">
        <v>60000000</v>
      </c>
      <c r="AI7" s="658">
        <v>80</v>
      </c>
      <c r="AJ7" s="653"/>
      <c r="AK7" s="653">
        <v>20</v>
      </c>
      <c r="AL7" s="653"/>
      <c r="AM7" s="653"/>
      <c r="AN7" s="653"/>
      <c r="AO7" s="653"/>
      <c r="AP7" s="647" t="s">
        <v>1024</v>
      </c>
    </row>
    <row r="8" spans="1:42" ht="331.5" x14ac:dyDescent="0.25">
      <c r="A8" s="656"/>
      <c r="B8" s="656"/>
      <c r="C8" s="649" t="s">
        <v>1056</v>
      </c>
      <c r="D8" s="645" t="s">
        <v>1057</v>
      </c>
      <c r="E8" s="645"/>
      <c r="F8" s="467" t="s">
        <v>1058</v>
      </c>
      <c r="G8" s="467" t="s">
        <v>1059</v>
      </c>
      <c r="H8" s="650">
        <v>1</v>
      </c>
      <c r="I8" s="651">
        <v>0.25</v>
      </c>
      <c r="J8" s="647" t="s">
        <v>1019</v>
      </c>
      <c r="K8" s="647" t="s">
        <v>1060</v>
      </c>
      <c r="L8" s="647" t="s">
        <v>1061</v>
      </c>
      <c r="M8" s="652">
        <v>41259</v>
      </c>
      <c r="N8" s="647">
        <v>7</v>
      </c>
      <c r="O8" s="647" t="s">
        <v>1022</v>
      </c>
      <c r="P8" s="653">
        <f>283817000-P7-P5-P3</f>
        <v>245255000</v>
      </c>
      <c r="Q8" s="658">
        <v>100</v>
      </c>
      <c r="R8" s="647"/>
      <c r="S8" s="647"/>
      <c r="T8" s="647"/>
      <c r="U8" s="647"/>
      <c r="V8" s="647"/>
      <c r="W8" s="647"/>
      <c r="X8" s="648" t="s">
        <v>1024</v>
      </c>
      <c r="Y8" s="648" t="s">
        <v>1024</v>
      </c>
      <c r="Z8" s="648" t="s">
        <v>1052</v>
      </c>
      <c r="AA8" s="651">
        <v>0.25</v>
      </c>
      <c r="AB8" s="647" t="s">
        <v>1062</v>
      </c>
      <c r="AC8" s="647" t="s">
        <v>1063</v>
      </c>
      <c r="AD8" s="647" t="s">
        <v>1064</v>
      </c>
      <c r="AE8" s="652">
        <v>41639</v>
      </c>
      <c r="AF8" s="647">
        <v>50</v>
      </c>
      <c r="AG8" s="647" t="s">
        <v>1022</v>
      </c>
      <c r="AH8" s="653">
        <v>1000000000</v>
      </c>
      <c r="AI8" s="658">
        <v>80</v>
      </c>
      <c r="AJ8" s="655"/>
      <c r="AK8" s="655">
        <v>0.2</v>
      </c>
      <c r="AL8" s="655"/>
      <c r="AM8" s="655"/>
      <c r="AN8" s="655"/>
      <c r="AO8" s="655"/>
      <c r="AP8" s="647" t="s">
        <v>1024</v>
      </c>
    </row>
    <row r="9" spans="1:42" ht="409.5" x14ac:dyDescent="0.25">
      <c r="A9" s="656"/>
      <c r="B9" s="656"/>
      <c r="C9" s="656"/>
      <c r="D9" s="645" t="s">
        <v>1065</v>
      </c>
      <c r="E9" s="645"/>
      <c r="F9" s="467" t="s">
        <v>1066</v>
      </c>
      <c r="G9" s="467" t="s">
        <v>1067</v>
      </c>
      <c r="H9" s="650">
        <v>2</v>
      </c>
      <c r="I9" s="651">
        <v>1</v>
      </c>
      <c r="J9" s="647" t="s">
        <v>1068</v>
      </c>
      <c r="K9" s="647" t="s">
        <v>1069</v>
      </c>
      <c r="L9" s="647" t="s">
        <v>1070</v>
      </c>
      <c r="M9" s="652">
        <v>41273</v>
      </c>
      <c r="N9" s="647">
        <v>20</v>
      </c>
      <c r="O9" s="647" t="s">
        <v>1022</v>
      </c>
      <c r="P9" s="653">
        <v>100000000</v>
      </c>
      <c r="Q9" s="658">
        <v>100</v>
      </c>
      <c r="R9" s="647"/>
      <c r="S9" s="647"/>
      <c r="T9" s="647"/>
      <c r="U9" s="647"/>
      <c r="V9" s="647"/>
      <c r="W9" s="647"/>
      <c r="X9" s="648" t="s">
        <v>1024</v>
      </c>
      <c r="Y9" s="648" t="s">
        <v>1024</v>
      </c>
      <c r="Z9" s="648" t="s">
        <v>1052</v>
      </c>
      <c r="AA9" s="651">
        <v>1</v>
      </c>
      <c r="AB9" s="647" t="s">
        <v>1062</v>
      </c>
      <c r="AC9" s="647" t="s">
        <v>1071</v>
      </c>
      <c r="AD9" s="647" t="s">
        <v>1072</v>
      </c>
      <c r="AE9" s="652">
        <v>41639</v>
      </c>
      <c r="AF9" s="647">
        <v>10</v>
      </c>
      <c r="AG9" s="647" t="s">
        <v>1022</v>
      </c>
      <c r="AH9" s="653">
        <v>250000000</v>
      </c>
      <c r="AI9" s="658">
        <v>80</v>
      </c>
      <c r="AJ9" s="653"/>
      <c r="AK9" s="653">
        <v>20</v>
      </c>
      <c r="AL9" s="653"/>
      <c r="AM9" s="653"/>
      <c r="AN9" s="653"/>
      <c r="AO9" s="653"/>
      <c r="AP9" s="647" t="s">
        <v>1024</v>
      </c>
    </row>
    <row r="10" spans="1:42" ht="408" x14ac:dyDescent="0.25">
      <c r="A10" s="656"/>
      <c r="B10" s="656"/>
      <c r="C10" s="656"/>
      <c r="D10" s="645"/>
      <c r="E10" s="645"/>
      <c r="F10" s="467" t="s">
        <v>1073</v>
      </c>
      <c r="G10" s="467" t="s">
        <v>1074</v>
      </c>
      <c r="H10" s="650">
        <v>1</v>
      </c>
      <c r="I10" s="651">
        <v>0.5</v>
      </c>
      <c r="J10" s="647" t="s">
        <v>1075</v>
      </c>
      <c r="K10" s="647" t="s">
        <v>1076</v>
      </c>
      <c r="L10" s="647" t="s">
        <v>1077</v>
      </c>
      <c r="M10" s="652">
        <v>41274</v>
      </c>
      <c r="N10" s="647">
        <v>14</v>
      </c>
      <c r="O10" s="647" t="s">
        <v>1022</v>
      </c>
      <c r="P10" s="653">
        <v>448640000</v>
      </c>
      <c r="Q10" s="658">
        <v>100</v>
      </c>
      <c r="R10" s="647"/>
      <c r="S10" s="647"/>
      <c r="T10" s="647"/>
      <c r="U10" s="647"/>
      <c r="V10" s="647"/>
      <c r="W10" s="647"/>
      <c r="X10" s="648" t="s">
        <v>1024</v>
      </c>
      <c r="Y10" s="648" t="s">
        <v>1024</v>
      </c>
      <c r="Z10" s="648" t="s">
        <v>1052</v>
      </c>
      <c r="AA10" s="651">
        <v>0.5</v>
      </c>
      <c r="AB10" s="647" t="s">
        <v>1062</v>
      </c>
      <c r="AC10" s="647" t="s">
        <v>1078</v>
      </c>
      <c r="AD10" s="647" t="s">
        <v>1079</v>
      </c>
      <c r="AE10" s="652">
        <v>41639</v>
      </c>
      <c r="AF10" s="647">
        <v>20</v>
      </c>
      <c r="AG10" s="647" t="s">
        <v>1022</v>
      </c>
      <c r="AH10" s="653">
        <v>200000000</v>
      </c>
      <c r="AI10" s="658">
        <v>70</v>
      </c>
      <c r="AJ10" s="653"/>
      <c r="AK10" s="653">
        <v>30</v>
      </c>
      <c r="AL10" s="653"/>
      <c r="AM10" s="653"/>
      <c r="AN10" s="653"/>
      <c r="AO10" s="653"/>
      <c r="AP10" s="647" t="s">
        <v>1024</v>
      </c>
    </row>
    <row r="11" spans="1:42" ht="216.75" x14ac:dyDescent="0.25">
      <c r="A11" s="657"/>
      <c r="B11" s="657"/>
      <c r="C11" s="657"/>
      <c r="D11" s="645"/>
      <c r="E11" s="645"/>
      <c r="F11" s="467" t="s">
        <v>1080</v>
      </c>
      <c r="G11" s="467" t="s">
        <v>1081</v>
      </c>
      <c r="H11" s="650">
        <v>1</v>
      </c>
      <c r="I11" s="651">
        <v>0.25</v>
      </c>
      <c r="J11" s="647" t="s">
        <v>1082</v>
      </c>
      <c r="K11" s="647" t="s">
        <v>1083</v>
      </c>
      <c r="L11" s="647" t="s">
        <v>1084</v>
      </c>
      <c r="M11" s="652">
        <v>41274</v>
      </c>
      <c r="N11" s="647">
        <v>4</v>
      </c>
      <c r="O11" s="647"/>
      <c r="P11" s="653">
        <v>122872000</v>
      </c>
      <c r="Q11" s="658">
        <v>100</v>
      </c>
      <c r="R11" s="647"/>
      <c r="S11" s="647"/>
      <c r="T11" s="647"/>
      <c r="U11" s="647"/>
      <c r="V11" s="647"/>
      <c r="W11" s="647"/>
      <c r="X11" s="648" t="s">
        <v>1024</v>
      </c>
      <c r="Y11" s="648" t="s">
        <v>1024</v>
      </c>
      <c r="Z11" s="648" t="s">
        <v>1052</v>
      </c>
      <c r="AA11" s="651">
        <v>0.35</v>
      </c>
      <c r="AB11" s="647" t="s">
        <v>1062</v>
      </c>
      <c r="AC11" s="647" t="s">
        <v>1085</v>
      </c>
      <c r="AD11" s="647" t="s">
        <v>1086</v>
      </c>
      <c r="AE11" s="652">
        <v>41623</v>
      </c>
      <c r="AF11" s="647">
        <v>25</v>
      </c>
      <c r="AG11" s="647" t="s">
        <v>1022</v>
      </c>
      <c r="AH11" s="653">
        <v>250000000</v>
      </c>
      <c r="AI11" s="658">
        <v>80</v>
      </c>
      <c r="AJ11" s="653"/>
      <c r="AK11" s="653">
        <v>20</v>
      </c>
      <c r="AL11" s="653"/>
      <c r="AM11" s="653"/>
      <c r="AN11" s="653"/>
      <c r="AO11" s="653"/>
      <c r="AP11" s="647" t="s">
        <v>1024</v>
      </c>
    </row>
  </sheetData>
  <mergeCells count="7">
    <mergeCell ref="A1:C1"/>
    <mergeCell ref="A3:A11"/>
    <mergeCell ref="B3:B11"/>
    <mergeCell ref="C3:C4"/>
    <mergeCell ref="D3:D4"/>
    <mergeCell ref="C5:C7"/>
    <mergeCell ref="C8:C1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GOBIERNO</vt:lpstr>
      <vt:lpstr>AGRICULTURA</vt:lpstr>
      <vt:lpstr>MINAS</vt:lpstr>
      <vt:lpstr>INFRAESTRUCTURA</vt:lpstr>
      <vt:lpstr>POLITICA SOCIAL</vt:lpstr>
      <vt:lpstr>EDUCACION</vt:lpstr>
      <vt:lpstr>GENERAL</vt:lpstr>
      <vt:lpstr>CULTURA</vt:lpstr>
      <vt:lpstr>PAZ</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OAPDINFANCIA</dc:creator>
  <cp:lastModifiedBy>GOBERNACION CESAR</cp:lastModifiedBy>
  <dcterms:created xsi:type="dcterms:W3CDTF">2012-02-01T15:08:14Z</dcterms:created>
  <dcterms:modified xsi:type="dcterms:W3CDTF">2013-01-31T22:23:12Z</dcterms:modified>
</cp:coreProperties>
</file>